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PGE07\Users\silvia.paredes\Documents\Documents\ADMON. 2015-2018\EVALUACIONES TRIMESTRALES\EVALUACION ENERO JUNIO 2016\"/>
    </mc:Choice>
  </mc:AlternateContent>
  <bookViews>
    <workbookView xWindow="0" yWindow="300" windowWidth="19440" windowHeight="6855" tabRatio="879" activeTab="5"/>
  </bookViews>
  <sheets>
    <sheet name="Alumbrado Publico OTE" sheetId="2" r:id="rId1"/>
    <sheet name="Alumbrado Publico PTE" sheetId="3" r:id="rId2"/>
    <sheet name="Aseo Urbano OTE" sheetId="5" r:id="rId3"/>
    <sheet name="Aseo Urbano PTE" sheetId="12" r:id="rId4"/>
    <sheet name="Drenaje OTE" sheetId="6" r:id="rId5"/>
    <sheet name="Drenaje PTE" sheetId="7" r:id="rId6"/>
    <sheet name="Parques y Jardines PTE" sheetId="15" r:id="rId7"/>
    <sheet name="Parques y Jardines OTE" sheetId="9" r:id="rId8"/>
    <sheet name="Resid. Solid. Urbanos" sheetId="11" r:id="rId9"/>
    <sheet name="Inspeccion Ambiental" sheetId="8" r:id="rId10"/>
    <sheet name="Panteones" sheetId="1" r:id="rId11"/>
    <sheet name="Animaya" sheetId="4" r:id="rId12"/>
    <sheet name="Centenario" sheetId="13" r:id="rId13"/>
    <sheet name="Servicios Generales" sheetId="10" r:id="rId14"/>
  </sheets>
  <externalReferences>
    <externalReference r:id="rId15"/>
  </externalReferences>
  <definedNames>
    <definedName name="_xlnm.Print_Area" localSheetId="1">'Alumbrado Publico PTE'!$A$1:$S$16</definedName>
    <definedName name="_xlnm.Print_Area" localSheetId="11">Animaya!$A$1:$S$34</definedName>
    <definedName name="_xlnm.Print_Area" localSheetId="2">'Aseo Urbano OTE'!$A$1:$S$19</definedName>
    <definedName name="_xlnm.Print_Area" localSheetId="3">'Aseo Urbano PTE'!$A$1:$S$22</definedName>
    <definedName name="_xlnm.Print_Area" localSheetId="12">Centenario!$A$1:$S$17</definedName>
    <definedName name="_xlnm.Print_Area" localSheetId="5">'Drenaje PTE'!$A$1:$S$18</definedName>
    <definedName name="_xlnm.Print_Area" localSheetId="9">'Inspeccion Ambiental'!$A$1:$S$12</definedName>
    <definedName name="_xlnm.Print_Area" localSheetId="10">Panteones!$A$1:$S$20</definedName>
    <definedName name="_xlnm.Print_Area" localSheetId="7">'Parques y Jardines OTE'!$A$1:$S$17</definedName>
    <definedName name="_xlnm.Print_Area" localSheetId="8">'Resid. Solid. Urbanos'!$A$1:$S$15</definedName>
    <definedName name="_xlnm.Print_Area" localSheetId="13">'Servicios Generales'!$A$1:$S$28</definedName>
  </definedNames>
  <calcPr calcId="152511"/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8" i="10" l="1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7" i="13"/>
  <c r="S16" i="13"/>
  <c r="S15" i="13"/>
  <c r="S14" i="13"/>
  <c r="S13" i="13"/>
  <c r="S12" i="13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2" i="8"/>
  <c r="S15" i="11"/>
  <c r="S14" i="11"/>
  <c r="S12" i="11"/>
  <c r="S17" i="9"/>
  <c r="S16" i="9"/>
  <c r="S14" i="9"/>
  <c r="S12" i="9"/>
  <c r="S18" i="15"/>
  <c r="S17" i="15"/>
  <c r="S15" i="15"/>
  <c r="S13" i="15"/>
  <c r="S18" i="7"/>
  <c r="S17" i="7"/>
  <c r="S16" i="7"/>
  <c r="S15" i="7"/>
  <c r="S14" i="7"/>
  <c r="S13" i="7"/>
  <c r="S12" i="7"/>
  <c r="S15" i="6"/>
  <c r="S14" i="6"/>
  <c r="S13" i="6"/>
  <c r="S12" i="6"/>
  <c r="S22" i="12"/>
  <c r="S21" i="12"/>
  <c r="S20" i="12"/>
  <c r="S19" i="12"/>
  <c r="S18" i="12"/>
  <c r="S17" i="12"/>
  <c r="S16" i="12"/>
  <c r="S15" i="12"/>
  <c r="S14" i="12"/>
  <c r="S12" i="12"/>
  <c r="S19" i="5"/>
  <c r="S18" i="5"/>
  <c r="S17" i="5"/>
  <c r="S16" i="5"/>
  <c r="S15" i="5"/>
  <c r="S13" i="5"/>
  <c r="S12" i="5"/>
  <c r="S16" i="3"/>
  <c r="S15" i="3"/>
  <c r="S14" i="3"/>
  <c r="S13" i="3"/>
  <c r="S12" i="3"/>
  <c r="S13" i="2"/>
  <c r="S12" i="2"/>
  <c r="K18" i="15" l="1"/>
  <c r="J18" i="15"/>
  <c r="K17" i="15"/>
  <c r="J17" i="15"/>
  <c r="E15" i="15" l="1"/>
  <c r="I17" i="15" l="1"/>
  <c r="H17" i="15"/>
  <c r="G17" i="15"/>
  <c r="H13" i="15"/>
  <c r="G13" i="15"/>
  <c r="E13" i="15"/>
  <c r="I18" i="15" l="1"/>
  <c r="H18" i="15"/>
  <c r="G18" i="15"/>
  <c r="E13" i="2" l="1"/>
  <c r="E12" i="2"/>
  <c r="I16" i="5" l="1"/>
  <c r="H16" i="5"/>
  <c r="G16" i="5"/>
  <c r="E16" i="5"/>
</calcChain>
</file>

<file path=xl/comments1.xml><?xml version="1.0" encoding="utf-8"?>
<comments xmlns="http://schemas.openxmlformats.org/spreadsheetml/2006/main">
  <authors>
    <author>Baeza Ricalde Wilberth Humberto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las cuadrillas se enfocaron en el carnaval y trabajos especiales.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Ceh Hoil Dominga Deseada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Son dos vueltas al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<sst xmlns="http://schemas.openxmlformats.org/spreadsheetml/2006/main" count="660" uniqueCount="246">
  <si>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</si>
  <si>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</si>
  <si>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</si>
  <si>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</si>
  <si>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</si>
  <si>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</si>
  <si>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</si>
  <si>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</si>
  <si>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</si>
  <si>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</si>
  <si>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</si>
  <si>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</si>
  <si>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</si>
  <si>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</si>
  <si>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</si>
  <si>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</si>
  <si>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</si>
  <si>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JULIO</t>
  </si>
  <si>
    <t>AGOSTO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</si>
  <si>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</si>
  <si>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</si>
  <si>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</si>
  <si>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</si>
  <si>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</si>
  <si>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</si>
  <si>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</si>
  <si>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PROPORCIONAR SERVICIOS DE CALIDAD QUE SATISFAGAN LAS NECESIDADES Y EXPECTATIVAS DEL CIUDADANO MEDIANTE LA MEJORA CONTINUA DE LOS SERVICIOS BRINDANDO UN TRATO ADECUADO Y DE CALIDEZ</t>
  </si>
  <si>
    <t>APOYO EN SERVICIOS FUNERARIOS</t>
  </si>
  <si>
    <t>SERVICIOS</t>
  </si>
  <si>
    <t>MANTENIMIENTO DE CAMPO PANTEÓN XOCLÁN</t>
  </si>
  <si>
    <t>METROS CUADRADOS</t>
  </si>
  <si>
    <t>MANTENIMIENTO DE CAMPO DE LOS PANTEONES DE LAS 33 COMISARÍAS Y SUBCOMISARÍAS</t>
  </si>
  <si>
    <t>REALIZAR LAS FUNCIONES PROPIAS DE LOS PANTEONES MUNICIPALES MEDIANTE EL PERSONAL ADMINISTRATIVO Y OPERATIVO</t>
  </si>
  <si>
    <t>MANTENIMIENTO DE CAMPO DE LOS PANTEONES : GENERAL, FLORIDO Y JARDINES DE LA PAZ</t>
  </si>
  <si>
    <t>SERVICIOS FUNERARIOS</t>
  </si>
  <si>
    <t>SERVICIOS DE CREMACIÓN CON DESCUENTO</t>
  </si>
  <si>
    <t>OSARIOS</t>
  </si>
  <si>
    <t>CREMACIONES</t>
  </si>
  <si>
    <t>SERVICIOS PUBLICOS MUNICIPALES</t>
  </si>
  <si>
    <t>SERVICIOS BASICOS ORIENTE</t>
  </si>
  <si>
    <t>ALUMBRADO PUBLICO ORIENTE</t>
  </si>
  <si>
    <t>MEJORAR LOS SERVICIOS PUBLICOS MUNICIPALES BASICOS,TALES COMO DRENAJE, ALUMBRADO PUBLICO, MANTENIMIENTO DE PARQUES Y JARDINES Y ASEO URBANO</t>
  </si>
  <si>
    <t>EFICIENTAR EL SERVICIO DEL ALUMBRADO PUBLICO DEL SECTOR ORIENTE, MEDIANTE EL MANTENIMIENTO A LA RED ELECTRICA Y LA ATENCION OPORTUNA DE LOS REPORTES</t>
  </si>
  <si>
    <t>SERVICIOS BASICOS</t>
  </si>
  <si>
    <t>ALUMBRADO PUBLICO PONIENTE</t>
  </si>
  <si>
    <t>MANTENER EL SERVICIO PÚBLICO DEL ALUMBRADO DENTRO DE LOS ESTÁNDARES DESCRITOS EN LA NORMA RESPECTIVA, MEDIANTE LA ADQUISICIÓN DE MATERIALES Y EQUIPO PARA LA ATENCIÓN Y RESPUESTA A REPORTES CIUDADANOS, ASÍ COMO MEJORAS Y AMPLIACIÓN DE LA RED DE ALUMBRADO PÚBLICO</t>
  </si>
  <si>
    <t>CARGAS NUEVAS INSTALADAS</t>
  </si>
  <si>
    <t>PIEZA</t>
  </si>
  <si>
    <t>SOLICITUDES ATENDIDAS</t>
  </si>
  <si>
    <t>CONSERVAR EN ÓPTIMAS CONDICIONES LA ILUMINACIÓN DE LAS ÁREAS COLONIALES DEL CENTRO HISTÓRICO DE LA CIUDAD DE MÉRIDA MEDIANTE EL MANTENIMIENTO PREVENTIVO DEL ALUMBRADO PÚBLICO</t>
  </si>
  <si>
    <t>ILUMINAR LA CIUDAD ORNAMENTALMENTE MEDIANTE LA INSTALACIÓN DE ARTÍCULOS LUMINOSOS RELATIVOS A LAS FIESTAS PATRIAS Y FIESTAS NAVIDEÑAS</t>
  </si>
  <si>
    <t>CONSERVAR ILUMINADA LA CIUDAD DE MÉRIDA Y SUS COMISARIAS MEDIANTE EL PAGO OPORTUNO DE LA FACTURACIÓN MENSUAL</t>
  </si>
  <si>
    <t>PAGOS</t>
  </si>
  <si>
    <t>SERVICIOS PÚBLICOS MUNICIPALES</t>
  </si>
  <si>
    <t>SERVICIOS  GENERALES</t>
  </si>
  <si>
    <t>PARQUE ZOOLÓGICO DEL BICENTENARIO ANIMAYA</t>
  </si>
  <si>
    <t>BRINDAR AL CIUDADANO DEL MUNICIPIO Y PÚBLICO EN GENERAL UN ÁREA DE ESPARCIMIENTO Y DIVERSIÓN MEDIANTE INSTALACIONES SEGURAS Y ADECUADAS, VIGLANCIA Y SERVICIOS DE CALIDAD.</t>
  </si>
  <si>
    <t>INGRESO DE VISITANTES  EN GENERAL</t>
  </si>
  <si>
    <t>PERSONAS</t>
  </si>
  <si>
    <t xml:space="preserve">VISITA A LA ESTELA- MIRADOR </t>
  </si>
  <si>
    <t>RECORRIDO  EN SAFARI</t>
  </si>
  <si>
    <t>RECORRIDO EN CATAMARÁN</t>
  </si>
  <si>
    <t>REGISTRO DE VISITANTES AL HERPETARIO</t>
  </si>
  <si>
    <t>PÚBLICO ATENDIDO</t>
  </si>
  <si>
    <t>PODA Y DESMALEZADO DE ÁREAS VERDES</t>
  </si>
  <si>
    <t>M2</t>
  </si>
  <si>
    <t xml:space="preserve">RECOLECCIÓN Y SEPARACIÓN  DE RESIDUOS SÓLIDOS </t>
  </si>
  <si>
    <t>M3</t>
  </si>
  <si>
    <t>RIEGO DE ÁREAS VERDES</t>
  </si>
  <si>
    <t>REFORESTACIÓN Y PAISAJISMO</t>
  </si>
  <si>
    <t>PLANTAS</t>
  </si>
  <si>
    <t>MANTENER LIMPIAS LAS CALLES  DE LA CIUDAD DE MERIDA Y SUS COMISARIAS MEDIANTE LA IMPLEMENTACION DE PROGRAMAS DE LIMPIEZA.</t>
  </si>
  <si>
    <t>REPORTES</t>
  </si>
  <si>
    <t>ORIENTE</t>
  </si>
  <si>
    <t>DRENAJE ORIENTE</t>
  </si>
  <si>
    <t>MEJORAR LOS SERVICIOS PUBLICOS MUNICIPALES BASICOS, TALES COMO DRENAJE, ALUMBRADO PUBLICO, MANTENIMIENTO DE PARQUES Y JARDES Y ASEO URBANO</t>
  </si>
  <si>
    <t>MANTENER EN OPTIMAS CONDICIONES LOS SISTEMAS DE DRENAJE PLUVIAL MEDIANTE LA ADQUISICION DE INSUMOS PARA LA CONSTRUCCION, PERFORACION Y MANTENIMIENTO DE LOS MISMOS, ASI COMO LA ATENCION A LOS DIFERENTES REPORTES RECIBIDOS</t>
  </si>
  <si>
    <t xml:space="preserve">CONSTRUCCION DE ZANJAS COLECTORAS </t>
  </si>
  <si>
    <t>PERFORACION DE POZOS PROFUNDOS</t>
  </si>
  <si>
    <t>PIEZAS</t>
  </si>
  <si>
    <t xml:space="preserve">DESAZOLVES DE ZANJAS COLECTORAS </t>
  </si>
  <si>
    <t>DESAZOLVES DE POZOS</t>
  </si>
  <si>
    <t xml:space="preserve">SERVICIOS PUBLICOS MUNICIPALES </t>
  </si>
  <si>
    <t xml:space="preserve">SERVICIOS BASICOS </t>
  </si>
  <si>
    <t xml:space="preserve">DRENAJE PONIENTE </t>
  </si>
  <si>
    <t xml:space="preserve">MANTENER EN ÓPTIMAS CONDICIONES LOS SISTEMAS DE DRENAJE PLUVIAL MEDIANTE LA ADQUISICIÓN DE INSUMOS PARA LA CONSTRUCCIÓN, PERFORACIÓN Y MANTENIMIENTO DE LOS MISMOS, ASI COMO LA ATENCIÓN DE LOS DIFERENTES REPORTES RECIBIDOS </t>
  </si>
  <si>
    <t xml:space="preserve">METRO LINEAL </t>
  </si>
  <si>
    <t>UNIDAD 
DE
 MEDIDA</t>
  </si>
  <si>
    <t>PARQUES Y JARDINES ORIENTE</t>
  </si>
  <si>
    <t>MEJORAR LOS SERVICIOS PUBLICOS MUNICIPALES BASICOS, TALES COMO DRENAJE, ALUMBRADO PUBLICO, MANTENIMIENTO DE PARQUES Y ARDINES Y ASEO URBANO.</t>
  </si>
  <si>
    <t>REALIZAR LA CONSERVACION DE LOS PARQUES Y AREAS VERDES DEL SECTOR ORIENTE MEDIANTE EL CUMPLIMIENTO A LOS PROGRAMAS DE MANTENIMIENTO.</t>
  </si>
  <si>
    <t>MANTENIMIENTO DE PARQUES CONTRATADOS</t>
  </si>
  <si>
    <t>MANTENIMIENTO DE AREAS VERDES CONTRATADAS</t>
  </si>
  <si>
    <t>OPTIMIZAR LOS PROCESOS ADMINISTRATIVOS Y LOS SERVICIOS INTERNOS, MEDIANTE EL MANEJO RACIONAL DE LOS RECURSOS FINANCIEROS, MATERIALES Y HUMANOS PARA EL LOGRO DE UNA MERIDA CON SERVICIOS DE CALIDAD.</t>
  </si>
  <si>
    <t>ADQUIRIR INSUMOS PARA EL MANTENIMIENTO DE PARQUES, AVENIDAS, AREAS VERDES Y FUENTES MEDIANTE REQUISICIONES PARA EL PERSONAL DEL DEPARTAMENTO DE PARQUES Y JARDINES ORIENTE.</t>
  </si>
  <si>
    <t>PODA DE ARBOLES</t>
  </si>
  <si>
    <t>NUMERO DE REPORTES ATENDIDOS</t>
  </si>
  <si>
    <t>DIRECCION DE SERVICIOS PUBLICOS MUNICIPALES</t>
  </si>
  <si>
    <t>SUBDIRECCION DE SERVICIOS GENERALES</t>
  </si>
  <si>
    <t>SERVICIOS GENERALES</t>
  </si>
  <si>
    <t>CONSERVAR LOS JUEGOS INFANTILES Y BANCA COLONIALES, MEDIANTE LA ATENCIÓN DE REPORTES Y DEL PROGRAMA DE MANTENIMIENTO A COMISARÍA</t>
  </si>
  <si>
    <t>ATENCIÓN DE REPORTES DE JUEGOS INFANTILES Y BANCAS COLONIALES</t>
  </si>
  <si>
    <t>REPORTES ATENDIDOS</t>
  </si>
  <si>
    <t>JUEGOS REPARADOS</t>
  </si>
  <si>
    <t>JUEGOS CAMBIADOS</t>
  </si>
  <si>
    <t xml:space="preserve">BANCAS REPARADAS </t>
  </si>
  <si>
    <t>ATENCIÓN DEL PROGRAMA DE MANTENIMIENTO A COMISARÍA</t>
  </si>
  <si>
    <t>COMISARÍAS ATENDIDAS</t>
  </si>
  <si>
    <t>JUEGOS PINTADOS</t>
  </si>
  <si>
    <t>MANTENIMIENTO DE BANCAS</t>
  </si>
  <si>
    <t>CONSERVAR LA INFRAESTRUCTURA DE LAS CANCHAS Y CAMPOS DEPORTIVOS, MEDIANTE LA ATENCIÓN DE REPORTES Y DEL PROGRAMA DE MANTENIMIENTO A COMISARÍA</t>
  </si>
  <si>
    <t>ATENCIÓN REPORTES DE CANCHAS</t>
  </si>
  <si>
    <t>M2 DE MALLA CICLÓNICA REPARADA</t>
  </si>
  <si>
    <t>TABLEROS Y PORTERÍAS REPARADAS</t>
  </si>
  <si>
    <t>CANCHAS PINTADAS</t>
  </si>
  <si>
    <t xml:space="preserve">PROGRAMA DE ATENCIÓN DE COLONIAS Y FRACCIONAMIENTOS </t>
  </si>
  <si>
    <t>COLONIAS ATENDIDAS</t>
  </si>
  <si>
    <t xml:space="preserve">NOMENCLATURAS ATENDIDAS </t>
  </si>
  <si>
    <t>NOMENCLATURAS REPARADAS</t>
  </si>
  <si>
    <t>SUPERVISION DE RESIDUOS SOLIDOS URBANOS</t>
  </si>
  <si>
    <t xml:space="preserve">BRINDAR UN SERVICIO DE RECOLECCION DE RESIDUOS SOLIDOS A LA ALTURA DE LA CIUDAD DE MERIDA MEDIANTE UNA EFICIENTE SUPERVISION EN BENEFICIO DE LOS CIUDADANOS DE LA CAPITAL Y SUS COMISARIAS </t>
  </si>
  <si>
    <t>CONTRIBUIR CON LOS CIUDADANOS DE MERIDA Y SUS COMISARIAS MEDIANTE UN ADECUADO MANEJO DE LOS RESIDUOS SOLIDOS EN LOS SITIOS DE DISPOSICION FINAL DE LOS MISMOS EN BENEFICIO DEL MEDIO AMBIENTE</t>
  </si>
  <si>
    <t>ASEO URBANO PONIENTE</t>
  </si>
  <si>
    <t>UNIDAD 
DE MEDIDA</t>
  </si>
  <si>
    <t>MEJORAR LOS SERVICIOS PUBLICOS MUNICIPALES BASICOS,TALES COO DRENAJE, ALUMBRADO, MANTENIMIENTO DE PARQUES Y JARDINES Y ASEO URBANO.</t>
  </si>
  <si>
    <t>MANTENER LIMPIAS LAS CALLES DE LA CIUDAD DE MERIDA Y SUS COMISARIAS, MEDIANTE LA IMPLEMENTACIÓN DE PROGRAMAS DE LIMPIEZA.</t>
  </si>
  <si>
    <t>LIMPIEZA DE TERRENOS BALDIOS PROPIEDAD DEL MUNICIPIO DE MERIDA.</t>
  </si>
  <si>
    <t>LIMPIEZA DE CALLES EN EL SEGUNDO CUADRO DE LA CIUDAD.</t>
  </si>
  <si>
    <t>LIMPIEZA DE CALLES EN COLONIAS Y FRACCIONAMIENTOS.</t>
  </si>
  <si>
    <t>RECOLECCION DE ANIMALES MUERTOS EN MERIDA Y COMISARIAS</t>
  </si>
  <si>
    <t>PZA</t>
  </si>
  <si>
    <t>LIMPIEZA DE CALLES EN COMISARIAS DE MERIDA</t>
  </si>
  <si>
    <t>LIMPIEZA DE CALLES EN EL CENTRO HISTORICO DE LA CIUDAD.</t>
  </si>
  <si>
    <t>BASURA RECOLECTADA</t>
  </si>
  <si>
    <t>TON.</t>
  </si>
  <si>
    <t>PARQUE ZOOLOGICO DEL CENTENARIO</t>
  </si>
  <si>
    <t>PROCURAR EL MANTENIMIENTO Y MODERNIZACION DE LA INFRAESTRUCTURA Y SERVICIOS DE LOS CENTROS RECREATIVOS Y ZOOLOGICOS.</t>
  </si>
  <si>
    <t>MANTENER EL BUEN FUNCIONAMIENTO DEL PARQUE ZOOLOGICO DEL CENTENARIO MEDIANTE EL CUIDADO DE LAS AREAS VERDES, EL BUEN FUNCIONAMIENTO DEL TREN, LA ALIMENTACION NECESARIA DE LOS ANIMALES DE LOS EJEMPLARES Y EL BUEN TRATO AL CIUDADANO</t>
  </si>
  <si>
    <t>MANTENER EL BUEN FUNCIONAMIENTO DEL PARQUE ZOOLOGICO DEL CENTENARIO</t>
  </si>
  <si>
    <t>VISITANTES AL PARQUE ZOOLOGICO DEL CENTENERIO</t>
  </si>
  <si>
    <t>CONSERVACION Y MANEJO DE LA VIDA ANIMAL</t>
  </si>
  <si>
    <t>OPTIMIZAR LOS PROCESOS ADMINISTRATIVOS Y LOS SERVICIOS INTERNOS, MEDIANTE EL MANEJO RACIONAL DE LOS RECURSOS FINANCIEROS, MATERIALES Y HUMANOS PARA EL LOGRO DE UNA MERIDA SUSTENTABLE</t>
  </si>
  <si>
    <t>PROMOVER LA EDUCACION AMBIENTAL CONCIENTIZANDO A LOS USUARIOS EN EL CUIDADO Y PROTECCION DEL MISMO, MEDIANTE LA IMPARTICION DE PLATICAS DE CUIDADO DE LA NATURALEZA</t>
  </si>
  <si>
    <t>PLATICAS DEL CUIDADO DE LA NATURALEZA</t>
  </si>
  <si>
    <t>OPTIMIZAR LOS PROCESOS ADMINISTRATIVOS Y LOS SERVICIOS INTERNOS, MEDIANTE EL MANEJO RACIONAL DE LOS RECURSOS FINANCIEROS, MATERIALES Y HUMANOS PARA EL LOGRO DE UNA MERIDA CON SERVICIOS DE CALIDAD</t>
  </si>
  <si>
    <t>MANTENER LIMPIO EL PARQUE ZOOLOGICO LIC. MANUEL BERZUNZA (MULSAY) MEDIANTE MANTENIMIENTO ADECUADO DE LAS DIVERSAS AREAS VERDES</t>
  </si>
  <si>
    <t>MANTENIMIENTO DE AREAS VERDES</t>
  </si>
  <si>
    <t xml:space="preserve">ATENCION A ESCUELAS Y GRUPOS PROGRAMADAS CON TEMAS DE EDUCACIÓN AMBIENTAL  </t>
  </si>
  <si>
    <t>ESCUELAS y GRUPOS ATENDIDOS</t>
  </si>
  <si>
    <t>EVENTOS  CON FINES DE EDUCACIÓN AMBIENTAL PARA EL PUBLICO EN GENERAL (CINECO, RALLY)</t>
  </si>
  <si>
    <t>PANTEONES</t>
  </si>
  <si>
    <t>MANTENIMIENTO PREVENTIVO AL TREN</t>
  </si>
  <si>
    <t>52 Matenimientos</t>
  </si>
  <si>
    <t>1,000,000 Visitantes</t>
  </si>
  <si>
    <t>50 Nacimientos</t>
  </si>
  <si>
    <t>10,000 PLATICAS</t>
  </si>
  <si>
    <t>DESAGÜES</t>
  </si>
  <si>
    <t>LTS</t>
  </si>
  <si>
    <t>7200 M2</t>
  </si>
  <si>
    <t>PARQUES ATENDIDOS</t>
  </si>
  <si>
    <t>AREAS VERDES ATENDIDAS</t>
  </si>
  <si>
    <t xml:space="preserve">     </t>
  </si>
  <si>
    <t xml:space="preserve">MEJORAR LOS SERVICIOS PÚBLICOS BÁSICOS TALES COMO DRENAJE ALUMBRADO PÚBLICO MANTENIMIENTO DE PARQUES Y JARDINES Y ASEO URBANO. IMPLEMENTAR TECNOLOGÍAS INNOVADORASY EFICIENTES DE ILUMINACIÓN EN LOS ESPACIOS PÚBLICOS  </t>
  </si>
  <si>
    <t>SUBSANAR LAS NECESIDADES DE LA CIUDADANIA CON MAS VULNERABILIDAD MEDIANTE LOS SERVICIOS DE CREMACIONES</t>
  </si>
  <si>
    <t>MEJORAR Y EFICIENTAR LOS SERVICIOS QUE SE PRESTAN EN LOS PANTEONES ASI COMO PLANEAR EL CRECIMIENTO DE ESTOS ESPACIOS</t>
  </si>
  <si>
    <t xml:space="preserve">OPTIMIZAR LOS PROCESOS ADMINISTRATIVOS Y LOS SERVICIOS INTERNOS MEDIANTE EL MANEJO RACIONAL DE LOS RECURSOS FINANCIEROS, MATERIALES Y HUMANOS PARA EL LOGRO DE UNA MERIDA CON SERVICIOS DE CALIDAD </t>
  </si>
  <si>
    <t>PROPORCIONAR A LAS FAMILIAS UN OSARIO PARA EL DEPÓSITO DE SUS RESTOS ÁRIDOS O INCINERADOS ANTE NECESIDAD DE TENER QUE UTILIZAR UNA BÓVEDA MEDIANTE LA CONTRUCCION DE LAS MISMAS.</t>
  </si>
  <si>
    <t xml:space="preserve">MEJORAR LOS SERVICIOS PÚBLICOS BÁSICOS TALES COMO DRENAJE ALUMBRADO PÚBLICO MANTENIMIENTO DE PARQUES Y JARDINES Y ASEO URBANO. </t>
  </si>
  <si>
    <t>PAGOS DEL SERVICIO DE ENERGÍA ELÉCTRICA PARA EL ALUMBRADO PÚBLICO</t>
  </si>
  <si>
    <t xml:space="preserve">ILUMINACION DECORATIVA DE LAS PRINCIPALES CALLES Y AREAS PUBLICAS DEL SECTOR PONIENTE DE LA CIUDAD </t>
  </si>
  <si>
    <t>MANTENIMIENTO DEL ALUMBRADO PÚBLICO DEL CENTRO HISTÓRICO</t>
  </si>
  <si>
    <t xml:space="preserve">ADORNOS INSTALADOS </t>
  </si>
  <si>
    <t>MANTENIMIENTO DEL ALUMBRADO PÚBLICO DEL MUNICIPIO DE MÉRIDA Y SUS COMISARIAS</t>
  </si>
  <si>
    <t>OFRECER  UN ESPACIO  QUE CONTRIBUYA CON LA EDUCACIÓN Y  CONSERVACIÓN DE LA FLORA  MEDIANTE LA EXHIBICIÓN,  REPRODUCCIÓN Y PROPAGACIÓN DE ESPECIES VEGETALES DE LAS FAMILIAS ORQUIDACEAE, ARACEAE,CACTACEAE Y BROMELIACEAE, DE LAS CUALES MUCHAS ESPECIES HOY ESTÁN EN ALGUNA CATEGORÍA DE RIESGO.</t>
  </si>
  <si>
    <t>008 PROCURAR EL MANTENIMIENTO Y MODERNIZACIÓN DE LA INFRAESTRUCTURA Y SERVCIOS DE LOS CENTROS RECREATIVOS Y ZOOLÓGICOS</t>
  </si>
  <si>
    <t>UNIDADES</t>
  </si>
  <si>
    <t xml:space="preserve">METROS CUADRADOS </t>
  </si>
  <si>
    <t xml:space="preserve">METROS CÚBICOS </t>
  </si>
  <si>
    <t xml:space="preserve">NO. DE PLANTULAS </t>
  </si>
  <si>
    <t>NO. DE VISITANTES</t>
  </si>
  <si>
    <t xml:space="preserve">NO. DE TRATAMIENTOS </t>
  </si>
  <si>
    <t xml:space="preserve">REPARACION Y MANTENIMIENTO  DE RECINTOS PARA ANIMALES </t>
  </si>
  <si>
    <t xml:space="preserve">CREACION DE NUEVA  INFRAESTRUCTURA </t>
  </si>
  <si>
    <t xml:space="preserve">VISITAS GUIADAS ESCOLARES </t>
  </si>
  <si>
    <t xml:space="preserve">VISITAS GUIADAS AL PÚBLICO EN GENERAL </t>
  </si>
  <si>
    <t xml:space="preserve">PLÁTICAS Y VISITAS  TÉCNICAS SOBRE MANEJO DE LAS ESPECIES DEL JARDÍN </t>
  </si>
  <si>
    <t xml:space="preserve">TRATAMIENTOS FITOSANITARIOS PREVENTIVOS, CURATIVOS Y NUTRICIONALES </t>
  </si>
  <si>
    <t xml:space="preserve">PROPAGACIÓN VEGETATIVA Y SEXUAL  DE PLÁNTULAS </t>
  </si>
  <si>
    <t xml:space="preserve">REGISTRO DE USUARIOS </t>
  </si>
  <si>
    <t>ATENCIÓN A REPORTES DE LIMPIEZA DE CALLES.</t>
  </si>
  <si>
    <t>ATENCIÓN A SEGUNDO CUADRO.</t>
  </si>
  <si>
    <t>MEJORAR LOS SERVICIOS PÚBLICOS MUNICIPALES BÁSICOS TALES COMO DRENAJE, ALUMBRADO PÚBLICO, MANTENIMIENTO DE PARQUES Y JARDINES Y ASEO URBANO.</t>
  </si>
  <si>
    <t>ASEO URBANO ORIENTE</t>
  </si>
  <si>
    <t>LIMPIEZA DE TERRENOS BALDIOS PROPIEDAD DEL MUNICIPIO DE MERIDA</t>
  </si>
  <si>
    <t xml:space="preserve">LIMPIEZA DE CALLES EN COMISARIAS DE MERIDA </t>
  </si>
  <si>
    <t xml:space="preserve">CONSTRUCCION DE ZANJA COLECTORA  </t>
  </si>
  <si>
    <t xml:space="preserve">DESAZOLVE DE ZANJAS COLECTORAS </t>
  </si>
  <si>
    <t>DESAZOLVE DE POZOS</t>
  </si>
  <si>
    <t>REPOSICION DE REJILLAS</t>
  </si>
  <si>
    <t>REPARACION DE BROCALES</t>
  </si>
  <si>
    <t>METRO LINEAL</t>
  </si>
  <si>
    <t>005- IMPLEMENTAR MEDIDAS NORMATIVAS Y PROGRAMAS PARA LA DISPOSICIÓN Y EL TRATAMIENTO DE LAS AGUAS RESIDUALES MUNICIPALES.</t>
  </si>
  <si>
    <t>EVITAR QUE SE CONTINUE CONTAMINANDO EL MANTO FREATICO DEL SUBSUELO DE LA CIUDAD, MEDIANTE ACCIONES DE PREVENSION AUMENTANDO EL TRATAMIENTO DE AGUAS RESIDAULES EN EL AÑO 2016.</t>
  </si>
  <si>
    <t>OPERATIVIDAD Y/O MANTENIMIENTO DE LA PLANTA DE TRATAMIENTO DE AGUAS RESIDUALES Y SANEAMIENTO DE LAS LAGUNAS DE OXIDACIÓN.</t>
  </si>
  <si>
    <t>METROS CÚBICOS</t>
  </si>
  <si>
    <t>CONSERVAR Y FORTALECER LAS SEÑALES DE NOMENCLATURA ,MEDIANTE LA ATENCIÓN DE REPORTES Y DEL PROGRAMA DE MANTENIMIENTO,  A TRAVÉS DE LA ELABORACIÓN E INSTALACIÓN.</t>
  </si>
  <si>
    <t>BRINDAR SERVICIOS PÚBLICOS GENERALES PARA EL BUEN FUNCIONAMIENTO DE LA INFRAESTRUCTURA MUNICIPAL</t>
  </si>
  <si>
    <t>M2 DE EDIFICIOS PINTADOS</t>
  </si>
  <si>
    <t>INSPECCIÓN AMBIENTAL</t>
  </si>
  <si>
    <t xml:space="preserve">UNIFICAR LOS CRITERIOS PARA EL MANEJO INTEGRAL DE RESIDUOS SOLIDOS URBANOS. OPTIMIZAR LA LOGISTICA DE LA RECOLECCIÓN Y MANEJO DE LA RECOJA DE RESIDUOS SÓLIDOS </t>
  </si>
  <si>
    <t>1500 Matenimientos</t>
  </si>
  <si>
    <t>1200 DE MANTENIMIENTO</t>
  </si>
  <si>
    <t>60 RECORRIDOS</t>
  </si>
  <si>
    <t xml:space="preserve">NO. DE RECORRIDOS </t>
  </si>
  <si>
    <t>1200 PERSONAS</t>
  </si>
  <si>
    <t>NO. DE PERONAS ATENDIDAS</t>
  </si>
  <si>
    <t>12 PLATICAS</t>
  </si>
  <si>
    <t>NO. DE PLÁTICAS</t>
  </si>
  <si>
    <t>60 PERSONAS</t>
  </si>
  <si>
    <t>120 PLÁNTULAS</t>
  </si>
  <si>
    <t>NUMERO DE ÁRBOLES PODADOS</t>
  </si>
  <si>
    <t>PREDIOS</t>
  </si>
  <si>
    <t>PARQUES Y JARDINES PONIENTE</t>
  </si>
  <si>
    <t>MEJORAR LOS SERVICIOS PUBLICOS MUNICIPALES BASICOS, TALES COMO DRENAJE, ALUMBRADO PUBLICO, MANTENIMIENTO DE PARQUES, JARDINES Y AREAS VERDES.</t>
  </si>
  <si>
    <t>TONELADAS</t>
  </si>
  <si>
    <t>ENCUESTAS APLICADAS</t>
  </si>
  <si>
    <t xml:space="preserve"> ORIENTE</t>
  </si>
  <si>
    <t>MANTENER EN ÓPTIMAS CONDICIONES LOS PARQUES, ÁREAS VERDES, FUENTES Y AVENIDAS MEDIANTE UN PROGRAMA DE PODA, RIEGO, BARRIDO Y LIMPIEZA, ASÍ COMO BRINDAR  A LA CIUDADANÍA MEJORES ÁREAS DE ESPARCIMIENTO.</t>
  </si>
  <si>
    <t>NUMERO DE ARBOLES
PODADOS</t>
  </si>
  <si>
    <t>VISITANTES</t>
  </si>
  <si>
    <t>MANTENIMIENTOS</t>
  </si>
  <si>
    <t>NACIMIENTOS</t>
  </si>
  <si>
    <t>PLÁTICAS</t>
  </si>
  <si>
    <t>ADMINISTRACION DE BASE DE DATOS DE PREDIOS QUE RECIBEN EL SERVICIO DE RECOLECCION DE RESIDUOS SOLIDOS</t>
  </si>
  <si>
    <t xml:space="preserve">SUPERVISAR LA PRESTACION DE SERVICIO DE RECOLECCION DE RESIDUOS </t>
  </si>
  <si>
    <t>REPORTES RECIBIDOS POR EL SERVICIO</t>
  </si>
  <si>
    <t>ACTIVIDADES LUDICAS  (TALLERES, JUEGOS) BRINDADOS AL VISITANTE EN GENERAL.</t>
  </si>
  <si>
    <t>EVENTOS REALIZADOS</t>
  </si>
  <si>
    <t>2´640,000</t>
  </si>
  <si>
    <t>7´200,000</t>
  </si>
  <si>
    <t>100 RECORRIDOS</t>
  </si>
  <si>
    <t>1500 PERSONAS</t>
  </si>
  <si>
    <t>TERRENOS</t>
  </si>
  <si>
    <t>CONSTRUCCIÓN DE OSARIOS EN EL PANTEÓN XOCLÁN</t>
  </si>
  <si>
    <t>REALIZAR LAS FUNCIONES PROPIAS DE LOS PANTEONES MUNICIPALES MEDIANTE EL PERSONAL ADMINISTRATIVO Y OPERATIVO.</t>
  </si>
  <si>
    <t>VISITAS GUIADAS EN EL CEMENTERIO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</si>
</sst>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Exo 2.0"/>
      <family val="3"/>
    </font>
    <font>
      <b/>
      <sz val="12"/>
      <color theme="1"/>
      <name val="Exo 2.0"/>
      <family val="3"/>
    </font>
    <font>
      <b/>
      <sz val="12"/>
      <color theme="1"/>
      <name val="Exo 2.0"/>
    </font>
    <font>
      <sz val="11"/>
      <color theme="1"/>
      <name val="Calibri"/>
      <family val="2"/>
      <scheme val="minor"/>
    </font>
    <font>
      <b/>
      <sz val="14"/>
      <color theme="1"/>
      <name val="Exo 2.0"/>
    </font>
    <font>
      <b/>
      <sz val="10"/>
      <color theme="1"/>
      <name val="Exo 2.0"/>
      <family val="3"/>
    </font>
    <font>
      <sz val="10"/>
      <color rgb="FF000000"/>
      <name val="Exo 2.0"/>
      <family val="3"/>
    </font>
    <font>
      <sz val="10"/>
      <color theme="1"/>
      <name val="Exo 2.0"/>
    </font>
    <font>
      <sz val="11"/>
      <color theme="1"/>
      <name val="Exo"/>
      <family val="3"/>
    </font>
    <font>
      <sz val="10"/>
      <color theme="1"/>
      <name val="Exo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/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1" fontId="17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12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wrapText="1"/>
    </xf>
    <xf numFmtId="0" fontId="17" fillId="0" borderId="13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18098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1429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162333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162333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162333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162333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981075</xdr:colOff>
      <xdr:row>4</xdr:row>
      <xdr:rowOff>135082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952500" cy="1020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1030299</xdr:colOff>
      <xdr:row>4</xdr:row>
      <xdr:rowOff>104775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0299" cy="1038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1079210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974435" cy="1000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162333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122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180023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0372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227648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107157</xdr:rowOff>
    </xdr:from>
    <xdr:to>
      <xdr:col>0</xdr:col>
      <xdr:colOff>1167247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107157"/>
          <a:ext cx="941028" cy="8334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189548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1229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5</xdr:row>
      <xdr:rowOff>94298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0563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.maldonado.MUNICIPIO/AppData/Local/Microsoft/Windows/Temporary%20Internet%20Files/Content.Outlook/WWZOPY8Y/EVALUACI&#211;N%20DE%20PP%20-%20PMD%20SERVICIOS%20P&#218;BLICOS%20ENERO%20A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teones"/>
      <sheetName val="Alumbrado Publico OTE"/>
      <sheetName val="Alumbrado Publico PTE"/>
      <sheetName val="Animaya"/>
      <sheetName val="Aseo Urbano OTE"/>
      <sheetName val="Aseo Urbano PTE"/>
      <sheetName val="Drenaje OTE"/>
      <sheetName val="Drenaje PTE"/>
      <sheetName val="Inspeccion Ambiental"/>
      <sheetName val="Parques y Jardines OTE"/>
      <sheetName val="Servicios Generales"/>
      <sheetName val="Resid. Solid. Urbanos"/>
      <sheetName val="Centenario"/>
      <sheetName val="Hoja1"/>
    </sheetNames>
    <sheetDataSet>
      <sheetData sheetId="0"/>
      <sheetData sheetId="1"/>
      <sheetData sheetId="2">
        <row r="12">
          <cell r="E12">
            <v>50</v>
          </cell>
        </row>
        <row r="13">
          <cell r="E13">
            <v>17594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view="pageBreakPreview" topLeftCell="B4" zoomScale="60" zoomScaleNormal="80" workbookViewId="0">
      <selection activeCell="M4" sqref="M1:N1048576"/>
    </sheetView>
  </sheetViews>
  <sheetFormatPr baseColWidth="10" defaultRowHeight="14.25"/>
  <cols>
    <col min="1" max="1" width="30.28515625" style="1" customWidth="1"/>
    <col min="2" max="2" width="27" style="1" customWidth="1"/>
    <col min="3" max="3" width="35.42578125" style="1" customWidth="1"/>
    <col min="4" max="4" width="40.85546875" style="1" customWidth="1"/>
    <col min="5" max="5" width="19.14062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8" width="11.42578125" style="1" hidden="1" customWidth="1"/>
    <col min="19" max="19" width="11.42578125" style="1"/>
    <col min="20" max="45" width="0" style="1" hidden="1" customWidth="1"/>
    <col min="46" max="16384" width="11.42578125" style="1"/>
  </cols>
  <sheetData>
    <row r="2" spans="1:20" ht="18">
      <c r="A2" s="266" t="s">
        <v>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20" ht="18">
      <c r="A3" s="266" t="s">
        <v>20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" thickBot="1"/>
    <row r="6" spans="1:20" ht="15.75" thickBot="1">
      <c r="A6" s="267" t="s">
        <v>0</v>
      </c>
      <c r="B6" s="268"/>
      <c r="C6" s="269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20" ht="15">
      <c r="A7" s="61" t="s">
        <v>1</v>
      </c>
      <c r="B7" s="62" t="s">
        <v>2</v>
      </c>
      <c r="C7" s="59" t="s">
        <v>3</v>
      </c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ht="29.25" customHeight="1" thickBot="1">
      <c r="A8" s="63" t="s">
        <v>38</v>
      </c>
      <c r="B8" s="58" t="s">
        <v>39</v>
      </c>
      <c r="C8" s="64" t="s">
        <v>40</v>
      </c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0" ht="15.75" thickBot="1">
      <c r="A9" s="23"/>
      <c r="B9" s="23"/>
      <c r="C9" s="23"/>
      <c r="D9" s="24"/>
      <c r="E9" s="20"/>
      <c r="F9" s="2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0" ht="15.75" thickBot="1">
      <c r="A10" s="270" t="s">
        <v>6</v>
      </c>
      <c r="B10" s="271"/>
      <c r="C10" s="271"/>
      <c r="D10" s="271"/>
      <c r="E10" s="271"/>
      <c r="F10" s="272"/>
      <c r="G10" s="273">
        <v>2016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5"/>
    </row>
    <row r="11" spans="1:20" ht="58.5" customHeight="1" thickBot="1">
      <c r="A11" s="145" t="s">
        <v>22</v>
      </c>
      <c r="B11" s="146" t="s">
        <v>24</v>
      </c>
      <c r="C11" s="146" t="s">
        <v>23</v>
      </c>
      <c r="D11" s="146" t="s">
        <v>13</v>
      </c>
      <c r="E11" s="140" t="s">
        <v>4</v>
      </c>
      <c r="F11" s="146" t="s">
        <v>5</v>
      </c>
      <c r="G11" s="140" t="s">
        <v>7</v>
      </c>
      <c r="H11" s="140" t="s">
        <v>25</v>
      </c>
      <c r="I11" s="140" t="s">
        <v>8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10</v>
      </c>
      <c r="P11" s="140" t="s">
        <v>19</v>
      </c>
      <c r="Q11" s="140" t="s">
        <v>11</v>
      </c>
      <c r="R11" s="140" t="s">
        <v>12</v>
      </c>
      <c r="S11" s="147" t="s">
        <v>9</v>
      </c>
    </row>
    <row r="12" spans="1:20" ht="71.25" customHeight="1">
      <c r="A12" s="264" t="s">
        <v>41</v>
      </c>
      <c r="B12" s="262">
        <v>12718</v>
      </c>
      <c r="C12" s="260" t="s">
        <v>42</v>
      </c>
      <c r="D12" s="258" t="s">
        <v>172</v>
      </c>
      <c r="E12" s="148">
        <f>0.4*'[1]Alumbrado Publico PTE'!E12</f>
        <v>20</v>
      </c>
      <c r="F12" s="134" t="s">
        <v>46</v>
      </c>
      <c r="G12" s="148">
        <v>12</v>
      </c>
      <c r="H12" s="148">
        <v>25</v>
      </c>
      <c r="I12" s="148">
        <v>39</v>
      </c>
      <c r="J12" s="148">
        <v>18</v>
      </c>
      <c r="K12" s="148">
        <v>14</v>
      </c>
      <c r="L12" s="148">
        <v>10</v>
      </c>
      <c r="M12" s="148"/>
      <c r="N12" s="148"/>
      <c r="O12" s="148"/>
      <c r="P12" s="148"/>
      <c r="Q12" s="148"/>
      <c r="R12" s="148"/>
      <c r="S12" s="149">
        <f>SUM(G12:R12)</f>
        <v>118</v>
      </c>
    </row>
    <row r="13" spans="1:20" ht="71.25" customHeight="1" thickBot="1">
      <c r="A13" s="265"/>
      <c r="B13" s="263"/>
      <c r="C13" s="261"/>
      <c r="D13" s="259"/>
      <c r="E13" s="219">
        <f>'[1]Alumbrado Publico PTE'!E13*0.4</f>
        <v>7037.6</v>
      </c>
      <c r="F13" s="130" t="s">
        <v>48</v>
      </c>
      <c r="G13" s="219">
        <v>2149</v>
      </c>
      <c r="H13" s="219">
        <v>2296</v>
      </c>
      <c r="I13" s="219">
        <v>2486</v>
      </c>
      <c r="J13" s="219">
        <v>1924</v>
      </c>
      <c r="K13" s="219">
        <v>1823</v>
      </c>
      <c r="L13" s="219">
        <v>1800</v>
      </c>
      <c r="M13" s="219"/>
      <c r="N13" s="219"/>
      <c r="O13" s="219"/>
      <c r="P13" s="219"/>
      <c r="Q13" s="219"/>
      <c r="R13" s="219"/>
      <c r="S13" s="219">
        <f>SUM(G13:R13)</f>
        <v>12478</v>
      </c>
    </row>
    <row r="14" spans="1:20" ht="24" customHeight="1"/>
  </sheetData>
  <mergeCells count="9">
    <mergeCell ref="D12:D13"/>
    <mergeCell ref="C12:C13"/>
    <mergeCell ref="B12:B13"/>
    <mergeCell ref="A12:A13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view="pageBreakPreview" zoomScale="60" zoomScaleNormal="80" workbookViewId="0">
      <selection activeCell="V12" sqref="V12"/>
    </sheetView>
  </sheetViews>
  <sheetFormatPr baseColWidth="10" defaultRowHeight="14.25"/>
  <cols>
    <col min="1" max="1" width="25.28515625" style="32" customWidth="1"/>
    <col min="2" max="2" width="19.85546875" style="32" customWidth="1"/>
    <col min="3" max="3" width="33.5703125" style="32" customWidth="1"/>
    <col min="4" max="4" width="30.7109375" style="32" customWidth="1"/>
    <col min="5" max="5" width="14.7109375" style="32" customWidth="1"/>
    <col min="6" max="6" width="16.85546875" style="32" customWidth="1"/>
    <col min="7" max="7" width="12.5703125" style="32" customWidth="1"/>
    <col min="8" max="8" width="12" style="32" customWidth="1"/>
    <col min="9" max="9" width="11.42578125" style="32"/>
    <col min="10" max="12" width="11.42578125" style="32" customWidth="1"/>
    <col min="13" max="18" width="11.42578125" style="32" hidden="1" customWidth="1"/>
    <col min="19" max="19" width="9.42578125" style="32" bestFit="1" customWidth="1"/>
    <col min="20" max="16384" width="11.42578125" style="32"/>
  </cols>
  <sheetData>
    <row r="2" spans="1:20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6" spans="1:20">
      <c r="A6" s="320" t="s">
        <v>0</v>
      </c>
      <c r="B6" s="320"/>
      <c r="C6" s="320"/>
      <c r="D6" s="33"/>
    </row>
    <row r="7" spans="1:20">
      <c r="A7" s="66" t="s">
        <v>1</v>
      </c>
      <c r="B7" s="66" t="s">
        <v>2</v>
      </c>
      <c r="C7" s="66" t="s">
        <v>3</v>
      </c>
      <c r="D7" s="8"/>
    </row>
    <row r="8" spans="1:20" ht="25.5">
      <c r="A8" s="109" t="s">
        <v>53</v>
      </c>
      <c r="B8" s="109" t="s">
        <v>99</v>
      </c>
      <c r="C8" s="109" t="s">
        <v>208</v>
      </c>
      <c r="D8" s="34"/>
    </row>
    <row r="9" spans="1:20" ht="15" thickBot="1">
      <c r="A9" s="35"/>
      <c r="B9" s="35"/>
      <c r="C9" s="35"/>
      <c r="D9" s="35"/>
      <c r="F9" s="105"/>
    </row>
    <row r="10" spans="1:20" ht="18">
      <c r="A10" s="314" t="s">
        <v>6</v>
      </c>
      <c r="B10" s="315"/>
      <c r="C10" s="315"/>
      <c r="D10" s="315"/>
      <c r="E10" s="315"/>
      <c r="F10" s="316"/>
      <c r="G10" s="338">
        <v>2016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/>
    </row>
    <row r="11" spans="1:20" ht="66" customHeight="1" thickBot="1">
      <c r="A11" s="191" t="s">
        <v>22</v>
      </c>
      <c r="B11" s="143" t="s">
        <v>24</v>
      </c>
      <c r="C11" s="143" t="s">
        <v>23</v>
      </c>
      <c r="D11" s="143" t="s">
        <v>13</v>
      </c>
      <c r="E11" s="142" t="s">
        <v>4</v>
      </c>
      <c r="F11" s="143" t="s">
        <v>87</v>
      </c>
      <c r="G11" s="142" t="s">
        <v>7</v>
      </c>
      <c r="H11" s="142" t="s">
        <v>25</v>
      </c>
      <c r="I11" s="142" t="s">
        <v>8</v>
      </c>
      <c r="J11" s="142" t="s">
        <v>14</v>
      </c>
      <c r="K11" s="142" t="s">
        <v>15</v>
      </c>
      <c r="L11" s="142" t="s">
        <v>16</v>
      </c>
      <c r="M11" s="142" t="s">
        <v>17</v>
      </c>
      <c r="N11" s="142" t="s">
        <v>18</v>
      </c>
      <c r="O11" s="142" t="s">
        <v>10</v>
      </c>
      <c r="P11" s="142" t="s">
        <v>19</v>
      </c>
      <c r="Q11" s="142" t="s">
        <v>11</v>
      </c>
      <c r="R11" s="142" t="s">
        <v>12</v>
      </c>
      <c r="S11" s="154" t="s">
        <v>9</v>
      </c>
    </row>
    <row r="12" spans="1:20" s="81" customFormat="1" ht="106.5" customHeight="1" thickBot="1">
      <c r="A12" s="192" t="s">
        <v>201</v>
      </c>
      <c r="B12" s="193">
        <v>12631</v>
      </c>
      <c r="C12" s="194" t="s">
        <v>202</v>
      </c>
      <c r="D12" s="194" t="s">
        <v>203</v>
      </c>
      <c r="E12" s="195">
        <v>90000</v>
      </c>
      <c r="F12" s="194" t="s">
        <v>204</v>
      </c>
      <c r="G12" s="195">
        <v>9286</v>
      </c>
      <c r="H12" s="195">
        <v>12357</v>
      </c>
      <c r="I12" s="195">
        <v>11858</v>
      </c>
      <c r="J12" s="195">
        <v>11935</v>
      </c>
      <c r="K12" s="195">
        <v>12574</v>
      </c>
      <c r="L12" s="195">
        <v>13900</v>
      </c>
      <c r="M12" s="195"/>
      <c r="N12" s="195"/>
      <c r="O12" s="195"/>
      <c r="P12" s="195"/>
      <c r="Q12" s="195"/>
      <c r="R12" s="195"/>
      <c r="S12" s="196">
        <f>SUM(G12:R12)</f>
        <v>71910</v>
      </c>
    </row>
  </sheetData>
  <mergeCells count="5">
    <mergeCell ref="A2:S2"/>
    <mergeCell ref="A3:T3"/>
    <mergeCell ref="A6:C6"/>
    <mergeCell ref="A10:F10"/>
    <mergeCell ref="G10:S10"/>
  </mergeCells>
  <pageMargins left="0.7" right="0.7" top="0.75" bottom="0.75" header="0.3" footer="0.3"/>
  <pageSetup scale="60" orientation="landscape" r:id="rId1"/>
  <colBreaks count="1" manualBreakCount="1">
    <brk id="1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view="pageBreakPreview" topLeftCell="A11" zoomScale="60" zoomScaleNormal="70" workbookViewId="0">
      <selection activeCell="X13" sqref="X13"/>
    </sheetView>
  </sheetViews>
  <sheetFormatPr baseColWidth="10" defaultRowHeight="14.25"/>
  <cols>
    <col min="1" max="1" width="41.28515625" style="32" customWidth="1"/>
    <col min="2" max="2" width="19.85546875" style="32" customWidth="1"/>
    <col min="3" max="3" width="38.5703125" style="32" customWidth="1"/>
    <col min="4" max="4" width="22" style="32" customWidth="1"/>
    <col min="5" max="5" width="14.7109375" style="32" customWidth="1"/>
    <col min="6" max="6" width="16.85546875" style="32" customWidth="1"/>
    <col min="7" max="7" width="12.5703125" style="32" customWidth="1"/>
    <col min="8" max="8" width="12" style="32" customWidth="1"/>
    <col min="9" max="9" width="11.42578125" style="32"/>
    <col min="10" max="12" width="11.42578125" style="32" customWidth="1"/>
    <col min="13" max="14" width="11.42578125" style="32" hidden="1" customWidth="1"/>
    <col min="15" max="15" width="15.7109375" style="32" hidden="1" customWidth="1"/>
    <col min="16" max="16" width="15" style="32" hidden="1" customWidth="1"/>
    <col min="17" max="17" width="16" style="32" hidden="1" customWidth="1"/>
    <col min="18" max="18" width="15.42578125" style="32" hidden="1" customWidth="1"/>
    <col min="19" max="16384" width="11.42578125" style="32"/>
  </cols>
  <sheetData>
    <row r="2" spans="1:20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">
      <c r="A4" s="41"/>
      <c r="B4" s="41"/>
      <c r="C4" s="41"/>
      <c r="D4" s="41"/>
      <c r="E4" s="41"/>
      <c r="F4" s="41"/>
      <c r="G4" s="41"/>
      <c r="H4" s="41"/>
      <c r="I4" s="41"/>
      <c r="J4" s="209"/>
      <c r="K4" s="209"/>
      <c r="L4" s="209"/>
      <c r="M4" s="209"/>
      <c r="N4" s="209"/>
      <c r="O4" s="41"/>
      <c r="P4" s="41"/>
      <c r="Q4" s="41"/>
      <c r="R4" s="41"/>
      <c r="S4" s="41"/>
      <c r="T4" s="41"/>
    </row>
    <row r="5" spans="1:20" ht="23.25" customHeight="1" thickBot="1"/>
    <row r="6" spans="1:20" ht="15" customHeight="1" thickBot="1">
      <c r="A6" s="342" t="s">
        <v>0</v>
      </c>
      <c r="B6" s="343"/>
      <c r="C6" s="344"/>
      <c r="D6" s="33"/>
    </row>
    <row r="7" spans="1:20">
      <c r="A7" s="50" t="s">
        <v>1</v>
      </c>
      <c r="B7" s="52" t="s">
        <v>2</v>
      </c>
      <c r="C7" s="59" t="s">
        <v>3</v>
      </c>
      <c r="D7" s="8"/>
    </row>
    <row r="8" spans="1:20" ht="42.75" customHeight="1" thickBot="1">
      <c r="A8" s="38" t="s">
        <v>53</v>
      </c>
      <c r="B8" s="58" t="s">
        <v>99</v>
      </c>
      <c r="C8" s="60" t="s">
        <v>150</v>
      </c>
      <c r="D8" s="34"/>
    </row>
    <row r="9" spans="1:20" ht="24" customHeight="1" thickBot="1">
      <c r="A9" s="35"/>
      <c r="B9" s="35"/>
      <c r="C9" s="35"/>
      <c r="D9" s="35"/>
      <c r="F9" s="42"/>
    </row>
    <row r="10" spans="1:20" ht="18" customHeight="1" thickBot="1">
      <c r="A10" s="279" t="s">
        <v>6</v>
      </c>
      <c r="B10" s="280"/>
      <c r="C10" s="280"/>
      <c r="D10" s="280"/>
      <c r="E10" s="280"/>
      <c r="F10" s="281"/>
      <c r="G10" s="282">
        <v>2016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4"/>
    </row>
    <row r="11" spans="1:20" ht="59.25" customHeight="1" thickBot="1">
      <c r="A11" s="145" t="s">
        <v>22</v>
      </c>
      <c r="B11" s="146" t="s">
        <v>24</v>
      </c>
      <c r="C11" s="146" t="s">
        <v>23</v>
      </c>
      <c r="D11" s="146" t="s">
        <v>13</v>
      </c>
      <c r="E11" s="140" t="s">
        <v>4</v>
      </c>
      <c r="F11" s="146" t="s">
        <v>5</v>
      </c>
      <c r="G11" s="140" t="s">
        <v>7</v>
      </c>
      <c r="H11" s="140" t="s">
        <v>25</v>
      </c>
      <c r="I11" s="140" t="s">
        <v>8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10</v>
      </c>
      <c r="P11" s="140" t="s">
        <v>19</v>
      </c>
      <c r="Q11" s="140" t="s">
        <v>11</v>
      </c>
      <c r="R11" s="140" t="s">
        <v>12</v>
      </c>
      <c r="S11" s="147" t="s">
        <v>9</v>
      </c>
    </row>
    <row r="12" spans="1:20" ht="31.5" customHeight="1">
      <c r="A12" s="305" t="s">
        <v>164</v>
      </c>
      <c r="B12" s="341">
        <v>12135</v>
      </c>
      <c r="C12" s="260" t="s">
        <v>26</v>
      </c>
      <c r="D12" s="242" t="s">
        <v>27</v>
      </c>
      <c r="E12" s="251">
        <v>200</v>
      </c>
      <c r="F12" s="242" t="s">
        <v>28</v>
      </c>
      <c r="G12" s="251">
        <v>12</v>
      </c>
      <c r="H12" s="251">
        <v>10</v>
      </c>
      <c r="I12" s="251">
        <v>5</v>
      </c>
      <c r="J12" s="238">
        <v>12</v>
      </c>
      <c r="K12" s="238">
        <v>20</v>
      </c>
      <c r="L12" s="238">
        <v>15</v>
      </c>
      <c r="M12" s="238"/>
      <c r="N12" s="238"/>
      <c r="O12" s="251"/>
      <c r="P12" s="251"/>
      <c r="Q12" s="251"/>
      <c r="R12" s="251"/>
      <c r="S12" s="226">
        <f t="shared" ref="S12:S19" si="0">SUM(G12:R12)</f>
        <v>74</v>
      </c>
    </row>
    <row r="13" spans="1:20" ht="30" customHeight="1">
      <c r="A13" s="306"/>
      <c r="B13" s="285"/>
      <c r="C13" s="286"/>
      <c r="D13" s="245" t="s">
        <v>34</v>
      </c>
      <c r="E13" s="106">
        <v>4000</v>
      </c>
      <c r="F13" s="245" t="s">
        <v>28</v>
      </c>
      <c r="G13" s="244">
        <v>327</v>
      </c>
      <c r="H13" s="244">
        <v>211</v>
      </c>
      <c r="I13" s="246">
        <v>305</v>
      </c>
      <c r="J13" s="239">
        <v>223</v>
      </c>
      <c r="K13" s="239">
        <v>310</v>
      </c>
      <c r="L13" s="244">
        <v>250</v>
      </c>
      <c r="M13" s="244"/>
      <c r="N13" s="244"/>
      <c r="O13" s="244"/>
      <c r="P13" s="244"/>
      <c r="Q13" s="244"/>
      <c r="R13" s="244"/>
      <c r="S13" s="78">
        <f t="shared" si="0"/>
        <v>1626</v>
      </c>
    </row>
    <row r="14" spans="1:20" ht="51.75" customHeight="1">
      <c r="A14" s="306"/>
      <c r="B14" s="285"/>
      <c r="C14" s="286"/>
      <c r="D14" s="245" t="s">
        <v>29</v>
      </c>
      <c r="E14" s="106">
        <v>2200000</v>
      </c>
      <c r="F14" s="246" t="s">
        <v>30</v>
      </c>
      <c r="G14" s="106">
        <v>180000</v>
      </c>
      <c r="H14" s="106">
        <v>176000</v>
      </c>
      <c r="I14" s="106">
        <v>173600</v>
      </c>
      <c r="J14" s="106">
        <v>168900</v>
      </c>
      <c r="K14" s="106">
        <v>176000</v>
      </c>
      <c r="L14" s="106">
        <v>176000</v>
      </c>
      <c r="M14" s="106"/>
      <c r="N14" s="106"/>
      <c r="O14" s="106"/>
      <c r="P14" s="106"/>
      <c r="Q14" s="106"/>
      <c r="R14" s="106"/>
      <c r="S14" s="78">
        <f t="shared" si="0"/>
        <v>1050500</v>
      </c>
    </row>
    <row r="15" spans="1:20" ht="66" customHeight="1">
      <c r="A15" s="306"/>
      <c r="B15" s="285"/>
      <c r="C15" s="286"/>
      <c r="D15" s="245" t="s">
        <v>31</v>
      </c>
      <c r="E15" s="106">
        <v>360000</v>
      </c>
      <c r="F15" s="246" t="s">
        <v>30</v>
      </c>
      <c r="G15" s="106">
        <v>29000</v>
      </c>
      <c r="H15" s="106">
        <v>29000</v>
      </c>
      <c r="I15" s="106">
        <v>29000</v>
      </c>
      <c r="J15" s="106">
        <v>32000</v>
      </c>
      <c r="K15" s="106">
        <v>29000</v>
      </c>
      <c r="L15" s="106">
        <v>29000</v>
      </c>
      <c r="M15" s="106"/>
      <c r="N15" s="106"/>
      <c r="O15" s="244"/>
      <c r="P15" s="106"/>
      <c r="Q15" s="106"/>
      <c r="R15" s="106"/>
      <c r="S15" s="78">
        <f t="shared" si="0"/>
        <v>177000</v>
      </c>
    </row>
    <row r="16" spans="1:20" ht="91.5" customHeight="1">
      <c r="A16" s="247" t="s">
        <v>165</v>
      </c>
      <c r="B16" s="244">
        <v>12661</v>
      </c>
      <c r="C16" s="245" t="s">
        <v>32</v>
      </c>
      <c r="D16" s="245" t="s">
        <v>33</v>
      </c>
      <c r="E16" s="106">
        <v>1750000</v>
      </c>
      <c r="F16" s="246" t="s">
        <v>30</v>
      </c>
      <c r="G16" s="106">
        <v>152500</v>
      </c>
      <c r="H16" s="106">
        <v>123800</v>
      </c>
      <c r="I16" s="106">
        <v>145000</v>
      </c>
      <c r="J16" s="106">
        <v>132500</v>
      </c>
      <c r="K16" s="106">
        <v>142800</v>
      </c>
      <c r="L16" s="106">
        <v>150000</v>
      </c>
      <c r="M16" s="106"/>
      <c r="N16" s="106"/>
      <c r="O16" s="244"/>
      <c r="P16" s="106"/>
      <c r="Q16" s="106"/>
      <c r="R16" s="106"/>
      <c r="S16" s="78">
        <f t="shared" si="0"/>
        <v>846600</v>
      </c>
    </row>
    <row r="17" spans="1:19" ht="87.75" customHeight="1">
      <c r="A17" s="247" t="s">
        <v>164</v>
      </c>
      <c r="B17" s="244">
        <v>12140</v>
      </c>
      <c r="C17" s="245" t="s">
        <v>166</v>
      </c>
      <c r="D17" s="245" t="s">
        <v>243</v>
      </c>
      <c r="E17" s="106">
        <v>2000</v>
      </c>
      <c r="F17" s="246" t="s">
        <v>36</v>
      </c>
      <c r="G17" s="246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/>
      <c r="N17" s="244"/>
      <c r="O17" s="244"/>
      <c r="P17" s="244"/>
      <c r="Q17" s="244"/>
      <c r="R17" s="244"/>
      <c r="S17" s="108">
        <f t="shared" si="0"/>
        <v>0</v>
      </c>
    </row>
    <row r="18" spans="1:19" ht="87.75" customHeight="1">
      <c r="A18" s="206" t="s">
        <v>164</v>
      </c>
      <c r="B18" s="207">
        <v>12668</v>
      </c>
      <c r="C18" s="249" t="s">
        <v>163</v>
      </c>
      <c r="D18" s="249" t="s">
        <v>35</v>
      </c>
      <c r="E18" s="244">
        <v>50</v>
      </c>
      <c r="F18" s="245" t="s">
        <v>37</v>
      </c>
      <c r="G18" s="244">
        <v>0</v>
      </c>
      <c r="H18" s="244">
        <v>1</v>
      </c>
      <c r="I18" s="244">
        <v>0</v>
      </c>
      <c r="J18" s="244">
        <v>1</v>
      </c>
      <c r="K18" s="244">
        <v>3</v>
      </c>
      <c r="L18" s="244">
        <v>2</v>
      </c>
      <c r="M18" s="244"/>
      <c r="N18" s="244"/>
      <c r="O18" s="244"/>
      <c r="P18" s="244"/>
      <c r="Q18" s="244"/>
      <c r="R18" s="244"/>
      <c r="S18" s="208">
        <f t="shared" si="0"/>
        <v>7</v>
      </c>
    </row>
    <row r="19" spans="1:19" ht="102.75" customHeight="1" thickBot="1">
      <c r="A19" s="248" t="s">
        <v>144</v>
      </c>
      <c r="B19" s="250">
        <v>12661</v>
      </c>
      <c r="C19" s="243" t="s">
        <v>244</v>
      </c>
      <c r="D19" s="243" t="s">
        <v>245</v>
      </c>
      <c r="E19" s="197">
        <v>4400</v>
      </c>
      <c r="F19" s="243" t="s">
        <v>229</v>
      </c>
      <c r="G19" s="250">
        <v>200</v>
      </c>
      <c r="H19" s="250">
        <v>220</v>
      </c>
      <c r="I19" s="250">
        <v>240</v>
      </c>
      <c r="J19" s="227">
        <v>1100</v>
      </c>
      <c r="K19" s="227">
        <v>200</v>
      </c>
      <c r="L19" s="227">
        <v>250</v>
      </c>
      <c r="M19" s="227"/>
      <c r="N19" s="227"/>
      <c r="O19" s="227"/>
      <c r="P19" s="250"/>
      <c r="Q19" s="250"/>
      <c r="R19" s="250"/>
      <c r="S19" s="257">
        <f t="shared" si="0"/>
        <v>2210</v>
      </c>
    </row>
    <row r="20" spans="1:19" ht="18" customHeight="1"/>
  </sheetData>
  <mergeCells count="8">
    <mergeCell ref="A12:A15"/>
    <mergeCell ref="B12:B15"/>
    <mergeCell ref="C12:C15"/>
    <mergeCell ref="A2:S2"/>
    <mergeCell ref="A3:T3"/>
    <mergeCell ref="G10:S10"/>
    <mergeCell ref="A6:C6"/>
    <mergeCell ref="A10:F10"/>
  </mergeCells>
  <pageMargins left="0.7" right="0.7" top="0.75" bottom="0.75" header="0.3" footer="0.3"/>
  <pageSetup scale="3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view="pageBreakPreview" topLeftCell="A25" zoomScale="69" zoomScaleNormal="70" zoomScaleSheetLayoutView="69" workbookViewId="0">
      <selection activeCell="M4" sqref="M1:N1048576"/>
    </sheetView>
  </sheetViews>
  <sheetFormatPr baseColWidth="10" defaultColWidth="11.42578125" defaultRowHeight="14.25"/>
  <cols>
    <col min="1" max="1" width="25.7109375" style="1" customWidth="1"/>
    <col min="2" max="2" width="23.5703125" style="1" customWidth="1"/>
    <col min="3" max="3" width="28.7109375" style="1" customWidth="1"/>
    <col min="4" max="4" width="28.28515625" style="1" customWidth="1"/>
    <col min="5" max="5" width="14.7109375" style="1" customWidth="1"/>
    <col min="6" max="6" width="16.85546875" style="27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8" width="11.42578125" style="1" hidden="1" customWidth="1"/>
    <col min="19" max="19" width="17" style="1" customWidth="1"/>
    <col min="20" max="16384" width="11.42578125" style="1"/>
  </cols>
  <sheetData>
    <row r="2" spans="1:20" ht="18">
      <c r="A2" s="266" t="s">
        <v>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20" ht="18">
      <c r="A3" s="266" t="s">
        <v>20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18">
      <c r="A4" s="17"/>
      <c r="B4" s="17"/>
      <c r="C4" s="17"/>
      <c r="D4" s="17"/>
      <c r="E4" s="17"/>
      <c r="F4" s="2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" thickBot="1"/>
    <row r="6" spans="1:20">
      <c r="A6" s="348" t="s">
        <v>0</v>
      </c>
      <c r="B6" s="349"/>
      <c r="C6" s="350"/>
      <c r="D6" s="7"/>
      <c r="E6" s="2"/>
    </row>
    <row r="7" spans="1:20">
      <c r="A7" s="69" t="s">
        <v>1</v>
      </c>
      <c r="B7" s="65" t="s">
        <v>2</v>
      </c>
      <c r="C7" s="53" t="s">
        <v>3</v>
      </c>
      <c r="D7" s="8"/>
    </row>
    <row r="8" spans="1:20" ht="26.25" thickBot="1">
      <c r="A8" s="63" t="s">
        <v>53</v>
      </c>
      <c r="B8" s="76" t="s">
        <v>54</v>
      </c>
      <c r="C8" s="77" t="s">
        <v>55</v>
      </c>
      <c r="D8" s="9"/>
    </row>
    <row r="9" spans="1:20" ht="15" thickBot="1">
      <c r="A9" s="5"/>
      <c r="B9" s="5"/>
      <c r="C9" s="5"/>
      <c r="D9" s="4"/>
      <c r="F9" s="29"/>
    </row>
    <row r="10" spans="1:20" ht="18.75" thickBot="1">
      <c r="A10" s="314" t="s">
        <v>6</v>
      </c>
      <c r="B10" s="315"/>
      <c r="C10" s="315"/>
      <c r="D10" s="315"/>
      <c r="E10" s="315"/>
      <c r="F10" s="316"/>
      <c r="G10" s="351">
        <v>2016</v>
      </c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3"/>
    </row>
    <row r="11" spans="1:20" ht="40.5">
      <c r="A11" s="174" t="s">
        <v>22</v>
      </c>
      <c r="B11" s="175" t="s">
        <v>24</v>
      </c>
      <c r="C11" s="175" t="s">
        <v>23</v>
      </c>
      <c r="D11" s="175" t="s">
        <v>13</v>
      </c>
      <c r="E11" s="176" t="s">
        <v>4</v>
      </c>
      <c r="F11" s="175" t="s">
        <v>5</v>
      </c>
      <c r="G11" s="176" t="s">
        <v>7</v>
      </c>
      <c r="H11" s="56" t="s">
        <v>25</v>
      </c>
      <c r="I11" s="56" t="s">
        <v>8</v>
      </c>
      <c r="J11" s="56" t="s">
        <v>14</v>
      </c>
      <c r="K11" s="56" t="s">
        <v>15</v>
      </c>
      <c r="L11" s="56" t="s">
        <v>16</v>
      </c>
      <c r="M11" s="56" t="s">
        <v>17</v>
      </c>
      <c r="N11" s="56" t="s">
        <v>18</v>
      </c>
      <c r="O11" s="56" t="s">
        <v>10</v>
      </c>
      <c r="P11" s="56" t="s">
        <v>19</v>
      </c>
      <c r="Q11" s="56" t="s">
        <v>11</v>
      </c>
      <c r="R11" s="56" t="s">
        <v>12</v>
      </c>
      <c r="S11" s="57" t="s">
        <v>9</v>
      </c>
    </row>
    <row r="12" spans="1:20" ht="30" customHeight="1">
      <c r="A12" s="345" t="s">
        <v>174</v>
      </c>
      <c r="B12" s="354">
        <v>12315</v>
      </c>
      <c r="C12" s="355" t="s">
        <v>56</v>
      </c>
      <c r="D12" s="180" t="s">
        <v>57</v>
      </c>
      <c r="E12" s="178">
        <v>440000</v>
      </c>
      <c r="F12" s="180" t="s">
        <v>58</v>
      </c>
      <c r="G12" s="178">
        <v>69827</v>
      </c>
      <c r="H12" s="178">
        <v>44629</v>
      </c>
      <c r="I12" s="178">
        <v>50915</v>
      </c>
      <c r="J12" s="178">
        <v>32770</v>
      </c>
      <c r="K12" s="178">
        <v>21242</v>
      </c>
      <c r="L12" s="178">
        <v>25000</v>
      </c>
      <c r="M12" s="178"/>
      <c r="N12" s="178"/>
      <c r="O12" s="178"/>
      <c r="P12" s="178"/>
      <c r="Q12" s="178"/>
      <c r="R12" s="178"/>
      <c r="S12" s="178">
        <f t="shared" ref="S12:S34" si="0">SUM(G12:R12)</f>
        <v>244383</v>
      </c>
    </row>
    <row r="13" spans="1:20" ht="28.5" customHeight="1">
      <c r="A13" s="346"/>
      <c r="B13" s="354"/>
      <c r="C13" s="355"/>
      <c r="D13" s="180" t="s">
        <v>59</v>
      </c>
      <c r="E13" s="178">
        <v>200000</v>
      </c>
      <c r="F13" s="180" t="s">
        <v>58</v>
      </c>
      <c r="G13" s="178">
        <v>19321</v>
      </c>
      <c r="H13" s="178">
        <v>14166</v>
      </c>
      <c r="I13" s="178">
        <v>23302</v>
      </c>
      <c r="J13" s="178">
        <v>18556</v>
      </c>
      <c r="K13" s="178">
        <v>14959</v>
      </c>
      <c r="L13" s="178">
        <v>16000</v>
      </c>
      <c r="M13" s="178"/>
      <c r="N13" s="178"/>
      <c r="O13" s="178"/>
      <c r="P13" s="178"/>
      <c r="Q13" s="178"/>
      <c r="R13" s="178"/>
      <c r="S13" s="178">
        <f t="shared" si="0"/>
        <v>106304</v>
      </c>
    </row>
    <row r="14" spans="1:20" ht="36" customHeight="1">
      <c r="A14" s="346"/>
      <c r="B14" s="354"/>
      <c r="C14" s="355"/>
      <c r="D14" s="180" t="s">
        <v>60</v>
      </c>
      <c r="E14" s="178">
        <v>120000</v>
      </c>
      <c r="F14" s="180" t="s">
        <v>58</v>
      </c>
      <c r="G14" s="178">
        <v>8908</v>
      </c>
      <c r="H14" s="178">
        <v>7217</v>
      </c>
      <c r="I14" s="178">
        <v>12912</v>
      </c>
      <c r="J14" s="178">
        <v>11773</v>
      </c>
      <c r="K14" s="178">
        <v>8647</v>
      </c>
      <c r="L14" s="178">
        <v>8700</v>
      </c>
      <c r="M14" s="178"/>
      <c r="N14" s="178"/>
      <c r="O14" s="178"/>
      <c r="P14" s="178"/>
      <c r="Q14" s="178"/>
      <c r="R14" s="178"/>
      <c r="S14" s="178">
        <f t="shared" si="0"/>
        <v>58157</v>
      </c>
    </row>
    <row r="15" spans="1:20" ht="29.25" customHeight="1">
      <c r="A15" s="346"/>
      <c r="B15" s="354"/>
      <c r="C15" s="355"/>
      <c r="D15" s="180" t="s">
        <v>61</v>
      </c>
      <c r="E15" s="178">
        <v>50000</v>
      </c>
      <c r="F15" s="180" t="s">
        <v>58</v>
      </c>
      <c r="G15" s="178">
        <v>2666</v>
      </c>
      <c r="H15" s="178">
        <v>2644</v>
      </c>
      <c r="I15" s="178">
        <v>5035</v>
      </c>
      <c r="J15" s="178">
        <v>4493</v>
      </c>
      <c r="K15" s="178">
        <v>4647</v>
      </c>
      <c r="L15" s="178">
        <v>4500</v>
      </c>
      <c r="M15" s="178"/>
      <c r="N15" s="178"/>
      <c r="O15" s="178"/>
      <c r="P15" s="178"/>
      <c r="Q15" s="178"/>
      <c r="R15" s="178"/>
      <c r="S15" s="178">
        <f t="shared" si="0"/>
        <v>23985</v>
      </c>
    </row>
    <row r="16" spans="1:20" ht="25.5">
      <c r="A16" s="346"/>
      <c r="B16" s="354"/>
      <c r="C16" s="355"/>
      <c r="D16" s="180" t="s">
        <v>62</v>
      </c>
      <c r="E16" s="181">
        <v>170000</v>
      </c>
      <c r="F16" s="15" t="s">
        <v>58</v>
      </c>
      <c r="G16" s="178">
        <v>14870</v>
      </c>
      <c r="H16" s="178">
        <v>9208</v>
      </c>
      <c r="I16" s="178">
        <v>7260</v>
      </c>
      <c r="J16" s="178">
        <v>17172</v>
      </c>
      <c r="K16" s="178">
        <v>12808</v>
      </c>
      <c r="L16" s="178">
        <v>12000</v>
      </c>
      <c r="M16" s="178"/>
      <c r="N16" s="178"/>
      <c r="O16" s="178"/>
      <c r="P16" s="178"/>
      <c r="Q16" s="178"/>
      <c r="R16" s="178"/>
      <c r="S16" s="178">
        <f t="shared" si="0"/>
        <v>73318</v>
      </c>
    </row>
    <row r="17" spans="1:19" ht="51">
      <c r="A17" s="346"/>
      <c r="B17" s="354"/>
      <c r="C17" s="355"/>
      <c r="D17" s="180" t="s">
        <v>147</v>
      </c>
      <c r="E17" s="180">
        <v>200</v>
      </c>
      <c r="F17" s="180" t="s">
        <v>148</v>
      </c>
      <c r="G17" s="180">
        <v>8</v>
      </c>
      <c r="H17" s="180">
        <v>12</v>
      </c>
      <c r="I17" s="180">
        <v>19</v>
      </c>
      <c r="J17" s="135">
        <v>28</v>
      </c>
      <c r="K17" s="135">
        <v>18</v>
      </c>
      <c r="L17" s="135">
        <v>8</v>
      </c>
      <c r="M17" s="135"/>
      <c r="N17" s="135"/>
      <c r="O17" s="180"/>
      <c r="P17" s="180"/>
      <c r="Q17" s="180"/>
      <c r="R17" s="180"/>
      <c r="S17" s="75">
        <f t="shared" si="0"/>
        <v>93</v>
      </c>
    </row>
    <row r="18" spans="1:19" ht="61.5" customHeight="1">
      <c r="A18" s="346"/>
      <c r="B18" s="354"/>
      <c r="C18" s="355"/>
      <c r="D18" s="180" t="s">
        <v>236</v>
      </c>
      <c r="E18" s="182">
        <v>1440</v>
      </c>
      <c r="F18" s="180" t="s">
        <v>63</v>
      </c>
      <c r="G18" s="178">
        <v>3372</v>
      </c>
      <c r="H18" s="178">
        <v>5723</v>
      </c>
      <c r="I18" s="178">
        <v>10986</v>
      </c>
      <c r="J18" s="178">
        <v>8623</v>
      </c>
      <c r="K18" s="178">
        <v>6893</v>
      </c>
      <c r="L18" s="178">
        <v>120</v>
      </c>
      <c r="M18" s="178"/>
      <c r="N18" s="178"/>
      <c r="O18" s="178"/>
      <c r="P18" s="178"/>
      <c r="Q18" s="178"/>
      <c r="R18" s="178"/>
      <c r="S18" s="178">
        <f t="shared" si="0"/>
        <v>35717</v>
      </c>
    </row>
    <row r="19" spans="1:19" ht="72" customHeight="1">
      <c r="A19" s="346"/>
      <c r="B19" s="354"/>
      <c r="C19" s="355"/>
      <c r="D19" s="180" t="s">
        <v>149</v>
      </c>
      <c r="E19" s="180">
        <v>12</v>
      </c>
      <c r="F19" s="180" t="s">
        <v>237</v>
      </c>
      <c r="G19" s="180">
        <v>2</v>
      </c>
      <c r="H19" s="180">
        <v>0</v>
      </c>
      <c r="I19" s="180">
        <v>2</v>
      </c>
      <c r="J19" s="135">
        <v>1</v>
      </c>
      <c r="K19" s="135">
        <v>1</v>
      </c>
      <c r="L19" s="135">
        <v>1</v>
      </c>
      <c r="M19" s="135"/>
      <c r="N19" s="135"/>
      <c r="O19" s="180"/>
      <c r="P19" s="180"/>
      <c r="Q19" s="180"/>
      <c r="R19" s="180"/>
      <c r="S19" s="75">
        <f t="shared" si="0"/>
        <v>7</v>
      </c>
    </row>
    <row r="20" spans="1:19" ht="52.5" customHeight="1">
      <c r="A20" s="346"/>
      <c r="B20" s="354"/>
      <c r="C20" s="355"/>
      <c r="D20" s="183" t="s">
        <v>181</v>
      </c>
      <c r="E20" s="180">
        <v>300</v>
      </c>
      <c r="F20" s="180" t="s">
        <v>176</v>
      </c>
      <c r="G20" s="180">
        <v>48</v>
      </c>
      <c r="H20" s="180">
        <v>90</v>
      </c>
      <c r="I20" s="180">
        <v>0</v>
      </c>
      <c r="J20" s="135">
        <v>80</v>
      </c>
      <c r="K20" s="135">
        <v>4</v>
      </c>
      <c r="L20" s="135">
        <v>6</v>
      </c>
      <c r="M20" s="135"/>
      <c r="N20" s="135"/>
      <c r="O20" s="180"/>
      <c r="P20" s="180"/>
      <c r="Q20" s="180"/>
      <c r="R20" s="180"/>
      <c r="S20" s="75">
        <f t="shared" si="0"/>
        <v>228</v>
      </c>
    </row>
    <row r="21" spans="1:19" ht="37.5" customHeight="1">
      <c r="A21" s="346"/>
      <c r="B21" s="354"/>
      <c r="C21" s="355"/>
      <c r="D21" s="184" t="s">
        <v>182</v>
      </c>
      <c r="E21" s="180">
        <v>7</v>
      </c>
      <c r="F21" s="180" t="s">
        <v>175</v>
      </c>
      <c r="G21" s="180">
        <v>0</v>
      </c>
      <c r="H21" s="180">
        <v>0</v>
      </c>
      <c r="I21" s="180">
        <v>0</v>
      </c>
      <c r="J21" s="135">
        <v>2</v>
      </c>
      <c r="K21" s="135">
        <v>2</v>
      </c>
      <c r="L21" s="135">
        <v>1</v>
      </c>
      <c r="M21" s="135"/>
      <c r="N21" s="135"/>
      <c r="O21" s="180"/>
      <c r="P21" s="180"/>
      <c r="Q21" s="180"/>
      <c r="R21" s="180"/>
      <c r="S21" s="75">
        <f t="shared" si="0"/>
        <v>5</v>
      </c>
    </row>
    <row r="22" spans="1:19" ht="25.5">
      <c r="A22" s="346"/>
      <c r="B22" s="354"/>
      <c r="C22" s="355"/>
      <c r="D22" s="180" t="s">
        <v>64</v>
      </c>
      <c r="E22" s="178" t="s">
        <v>238</v>
      </c>
      <c r="F22" s="180" t="s">
        <v>176</v>
      </c>
      <c r="G22" s="178">
        <v>2800</v>
      </c>
      <c r="H22" s="178">
        <v>2800</v>
      </c>
      <c r="I22" s="178">
        <v>2800</v>
      </c>
      <c r="J22" s="178">
        <v>50000</v>
      </c>
      <c r="K22" s="178">
        <v>52300</v>
      </c>
      <c r="L22" s="178">
        <v>200000</v>
      </c>
      <c r="M22" s="178"/>
      <c r="N22" s="178"/>
      <c r="O22" s="178"/>
      <c r="P22" s="178"/>
      <c r="Q22" s="178"/>
      <c r="R22" s="178"/>
      <c r="S22" s="178">
        <f t="shared" si="0"/>
        <v>310700</v>
      </c>
    </row>
    <row r="23" spans="1:19" ht="25.5">
      <c r="A23" s="346"/>
      <c r="B23" s="354"/>
      <c r="C23" s="355"/>
      <c r="D23" s="180" t="s">
        <v>66</v>
      </c>
      <c r="E23" s="178">
        <v>4400</v>
      </c>
      <c r="F23" s="180" t="s">
        <v>177</v>
      </c>
      <c r="G23" s="180">
        <v>27</v>
      </c>
      <c r="H23" s="180">
        <v>27</v>
      </c>
      <c r="I23" s="180">
        <v>27</v>
      </c>
      <c r="J23" s="135">
        <v>196</v>
      </c>
      <c r="K23" s="135">
        <v>150</v>
      </c>
      <c r="L23" s="135">
        <v>370</v>
      </c>
      <c r="M23" s="135"/>
      <c r="N23" s="135"/>
      <c r="O23" s="180"/>
      <c r="P23" s="180"/>
      <c r="Q23" s="180"/>
      <c r="R23" s="180"/>
      <c r="S23" s="75">
        <f t="shared" si="0"/>
        <v>797</v>
      </c>
    </row>
    <row r="24" spans="1:19" ht="30.75" customHeight="1">
      <c r="A24" s="346"/>
      <c r="B24" s="354"/>
      <c r="C24" s="355"/>
      <c r="D24" s="180" t="s">
        <v>68</v>
      </c>
      <c r="E24" s="178" t="s">
        <v>239</v>
      </c>
      <c r="F24" s="180" t="s">
        <v>176</v>
      </c>
      <c r="G24" s="178">
        <v>2000</v>
      </c>
      <c r="H24" s="178">
        <v>2000</v>
      </c>
      <c r="I24" s="178">
        <v>2000</v>
      </c>
      <c r="J24" s="178">
        <v>720000</v>
      </c>
      <c r="K24" s="178">
        <v>720000</v>
      </c>
      <c r="L24" s="178">
        <v>400000</v>
      </c>
      <c r="M24" s="178"/>
      <c r="N24" s="178"/>
      <c r="O24" s="178"/>
      <c r="P24" s="178"/>
      <c r="Q24" s="178"/>
      <c r="R24" s="178"/>
      <c r="S24" s="178">
        <f t="shared" si="0"/>
        <v>1846000</v>
      </c>
    </row>
    <row r="25" spans="1:19" ht="30" customHeight="1">
      <c r="A25" s="346"/>
      <c r="B25" s="354"/>
      <c r="C25" s="355"/>
      <c r="D25" s="180" t="s">
        <v>69</v>
      </c>
      <c r="E25" s="180">
        <v>1000</v>
      </c>
      <c r="F25" s="180" t="s">
        <v>70</v>
      </c>
      <c r="G25" s="180">
        <v>97</v>
      </c>
      <c r="H25" s="180">
        <v>197</v>
      </c>
      <c r="I25" s="180">
        <v>76</v>
      </c>
      <c r="J25" s="240">
        <v>0</v>
      </c>
      <c r="K25" s="240">
        <v>40</v>
      </c>
      <c r="L25" s="240">
        <v>50</v>
      </c>
      <c r="M25" s="240"/>
      <c r="N25" s="240"/>
      <c r="O25" s="85"/>
      <c r="P25" s="85"/>
      <c r="Q25" s="85"/>
      <c r="R25" s="85"/>
      <c r="S25" s="75">
        <f t="shared" si="0"/>
        <v>460</v>
      </c>
    </row>
    <row r="26" spans="1:19" ht="25.5">
      <c r="A26" s="346"/>
      <c r="B26" s="285">
        <v>12333</v>
      </c>
      <c r="C26" s="286" t="s">
        <v>173</v>
      </c>
      <c r="D26" s="308" t="s">
        <v>183</v>
      </c>
      <c r="E26" s="180" t="s">
        <v>212</v>
      </c>
      <c r="F26" s="180" t="s">
        <v>213</v>
      </c>
      <c r="G26" s="180">
        <v>0</v>
      </c>
      <c r="H26" s="180">
        <v>0</v>
      </c>
      <c r="I26" s="180">
        <v>16</v>
      </c>
      <c r="J26" s="240">
        <v>20</v>
      </c>
      <c r="K26" s="240">
        <v>3</v>
      </c>
      <c r="L26" s="240">
        <v>3</v>
      </c>
      <c r="M26" s="240"/>
      <c r="N26" s="240"/>
      <c r="O26" s="85"/>
      <c r="P26" s="85"/>
      <c r="Q26" s="85"/>
      <c r="R26" s="85"/>
      <c r="S26" s="178">
        <f t="shared" si="0"/>
        <v>42</v>
      </c>
    </row>
    <row r="27" spans="1:19" ht="25.5">
      <c r="A27" s="346"/>
      <c r="B27" s="285"/>
      <c r="C27" s="286"/>
      <c r="D27" s="309"/>
      <c r="E27" s="180" t="s">
        <v>214</v>
      </c>
      <c r="F27" s="180" t="s">
        <v>215</v>
      </c>
      <c r="G27" s="180">
        <v>0</v>
      </c>
      <c r="H27" s="180">
        <v>0</v>
      </c>
      <c r="I27" s="180">
        <v>381</v>
      </c>
      <c r="J27" s="240">
        <v>390</v>
      </c>
      <c r="K27" s="240">
        <v>138</v>
      </c>
      <c r="L27" s="240">
        <v>45</v>
      </c>
      <c r="M27" s="240"/>
      <c r="N27" s="240"/>
      <c r="O27" s="85"/>
      <c r="P27" s="85"/>
      <c r="Q27" s="85"/>
      <c r="R27" s="85"/>
      <c r="S27" s="178">
        <f t="shared" si="0"/>
        <v>954</v>
      </c>
    </row>
    <row r="28" spans="1:19" ht="38.25" customHeight="1">
      <c r="A28" s="346"/>
      <c r="B28" s="285"/>
      <c r="C28" s="286"/>
      <c r="D28" s="308" t="s">
        <v>184</v>
      </c>
      <c r="E28" s="180" t="s">
        <v>240</v>
      </c>
      <c r="F28" s="180" t="s">
        <v>213</v>
      </c>
      <c r="G28" s="180">
        <v>20</v>
      </c>
      <c r="H28" s="180">
        <v>9</v>
      </c>
      <c r="I28" s="180">
        <v>0</v>
      </c>
      <c r="J28" s="240">
        <v>7</v>
      </c>
      <c r="K28" s="240">
        <v>2</v>
      </c>
      <c r="L28" s="240">
        <v>2</v>
      </c>
      <c r="M28" s="240"/>
      <c r="N28" s="240"/>
      <c r="O28" s="85"/>
      <c r="P28" s="85"/>
      <c r="Q28" s="85"/>
      <c r="R28" s="85"/>
      <c r="S28" s="178">
        <f t="shared" si="0"/>
        <v>40</v>
      </c>
    </row>
    <row r="29" spans="1:19" ht="25.5">
      <c r="A29" s="346"/>
      <c r="B29" s="285"/>
      <c r="C29" s="286"/>
      <c r="D29" s="309"/>
      <c r="E29" s="178" t="s">
        <v>241</v>
      </c>
      <c r="F29" s="180" t="s">
        <v>215</v>
      </c>
      <c r="G29" s="180">
        <v>204</v>
      </c>
      <c r="H29" s="180">
        <v>20</v>
      </c>
      <c r="I29" s="180">
        <v>0</v>
      </c>
      <c r="J29" s="240">
        <v>154</v>
      </c>
      <c r="K29" s="240">
        <v>47</v>
      </c>
      <c r="L29" s="240">
        <v>20</v>
      </c>
      <c r="M29" s="240"/>
      <c r="N29" s="240"/>
      <c r="O29" s="85"/>
      <c r="P29" s="85"/>
      <c r="Q29" s="85"/>
      <c r="R29" s="85"/>
      <c r="S29" s="178">
        <f t="shared" si="0"/>
        <v>445</v>
      </c>
    </row>
    <row r="30" spans="1:19" ht="38.25" customHeight="1">
      <c r="A30" s="346"/>
      <c r="B30" s="285"/>
      <c r="C30" s="286"/>
      <c r="D30" s="308" t="s">
        <v>185</v>
      </c>
      <c r="E30" s="180" t="s">
        <v>216</v>
      </c>
      <c r="F30" s="180" t="s">
        <v>217</v>
      </c>
      <c r="G30" s="180">
        <v>0</v>
      </c>
      <c r="H30" s="180">
        <v>3</v>
      </c>
      <c r="I30" s="180">
        <v>0</v>
      </c>
      <c r="J30" s="135">
        <v>0</v>
      </c>
      <c r="K30" s="135">
        <v>3</v>
      </c>
      <c r="L30" s="135">
        <v>1</v>
      </c>
      <c r="M30" s="135"/>
      <c r="N30" s="135"/>
      <c r="O30" s="180"/>
      <c r="P30" s="180"/>
      <c r="Q30" s="180"/>
      <c r="R30" s="180"/>
      <c r="S30" s="178">
        <f t="shared" si="0"/>
        <v>7</v>
      </c>
    </row>
    <row r="31" spans="1:19" ht="25.5">
      <c r="A31" s="346"/>
      <c r="B31" s="285"/>
      <c r="C31" s="286"/>
      <c r="D31" s="309"/>
      <c r="E31" s="185" t="s">
        <v>218</v>
      </c>
      <c r="F31" s="180" t="s">
        <v>215</v>
      </c>
      <c r="G31" s="180">
        <v>0</v>
      </c>
      <c r="H31" s="180">
        <v>20</v>
      </c>
      <c r="I31" s="180">
        <v>0</v>
      </c>
      <c r="J31" s="240">
        <v>0</v>
      </c>
      <c r="K31" s="240">
        <v>18</v>
      </c>
      <c r="L31" s="240">
        <v>5</v>
      </c>
      <c r="M31" s="240"/>
      <c r="N31" s="240"/>
      <c r="O31" s="85"/>
      <c r="P31" s="85"/>
      <c r="Q31" s="85"/>
      <c r="R31" s="85"/>
      <c r="S31" s="178">
        <f t="shared" si="0"/>
        <v>43</v>
      </c>
    </row>
    <row r="32" spans="1:19" ht="38.25">
      <c r="A32" s="346"/>
      <c r="B32" s="285"/>
      <c r="C32" s="286"/>
      <c r="D32" s="180" t="s">
        <v>186</v>
      </c>
      <c r="E32" s="180">
        <v>60</v>
      </c>
      <c r="F32" s="180" t="s">
        <v>180</v>
      </c>
      <c r="G32" s="180">
        <v>11</v>
      </c>
      <c r="H32" s="180">
        <v>25</v>
      </c>
      <c r="I32" s="180">
        <v>40</v>
      </c>
      <c r="J32" s="240">
        <v>1</v>
      </c>
      <c r="K32" s="240">
        <v>15</v>
      </c>
      <c r="L32" s="240">
        <v>15</v>
      </c>
      <c r="M32" s="240"/>
      <c r="N32" s="240"/>
      <c r="O32" s="85"/>
      <c r="P32" s="85"/>
      <c r="Q32" s="85"/>
      <c r="R32" s="85"/>
      <c r="S32" s="178">
        <f t="shared" si="0"/>
        <v>107</v>
      </c>
    </row>
    <row r="33" spans="1:19" ht="25.5">
      <c r="A33" s="346"/>
      <c r="B33" s="285"/>
      <c r="C33" s="286"/>
      <c r="D33" s="180" t="s">
        <v>187</v>
      </c>
      <c r="E33" s="180" t="s">
        <v>219</v>
      </c>
      <c r="F33" s="180" t="s">
        <v>178</v>
      </c>
      <c r="G33" s="180">
        <v>0</v>
      </c>
      <c r="H33" s="180">
        <v>10</v>
      </c>
      <c r="I33" s="180">
        <v>0</v>
      </c>
      <c r="J33" s="240">
        <v>4</v>
      </c>
      <c r="K33" s="240">
        <v>75</v>
      </c>
      <c r="L33" s="240">
        <v>20</v>
      </c>
      <c r="M33" s="240"/>
      <c r="N33" s="240"/>
      <c r="O33" s="85"/>
      <c r="P33" s="85"/>
      <c r="Q33" s="85"/>
      <c r="R33" s="85"/>
      <c r="S33" s="178">
        <f t="shared" si="0"/>
        <v>109</v>
      </c>
    </row>
    <row r="34" spans="1:19" ht="26.25" thickBot="1">
      <c r="A34" s="347"/>
      <c r="B34" s="318"/>
      <c r="C34" s="261"/>
      <c r="D34" s="179" t="s">
        <v>188</v>
      </c>
      <c r="E34" s="186">
        <v>25000</v>
      </c>
      <c r="F34" s="179" t="s">
        <v>179</v>
      </c>
      <c r="G34" s="178">
        <v>2267</v>
      </c>
      <c r="H34" s="178">
        <v>2508</v>
      </c>
      <c r="I34" s="178">
        <v>3757</v>
      </c>
      <c r="J34" s="178">
        <v>2930</v>
      </c>
      <c r="K34" s="178">
        <v>1583</v>
      </c>
      <c r="L34" s="178">
        <v>1100</v>
      </c>
      <c r="M34" s="178"/>
      <c r="N34" s="178"/>
      <c r="O34" s="187"/>
      <c r="P34" s="187"/>
      <c r="Q34" s="187"/>
      <c r="R34" s="187"/>
      <c r="S34" s="178">
        <f t="shared" si="0"/>
        <v>14145</v>
      </c>
    </row>
  </sheetData>
  <mergeCells count="13">
    <mergeCell ref="A12:A34"/>
    <mergeCell ref="A2:S2"/>
    <mergeCell ref="A3:T3"/>
    <mergeCell ref="A6:C6"/>
    <mergeCell ref="A10:F10"/>
    <mergeCell ref="G10:S10"/>
    <mergeCell ref="D26:D27"/>
    <mergeCell ref="D28:D29"/>
    <mergeCell ref="D30:D31"/>
    <mergeCell ref="B12:B25"/>
    <mergeCell ref="C12:C25"/>
    <mergeCell ref="B26:B34"/>
    <mergeCell ref="C26:C34"/>
  </mergeCell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topLeftCell="A4" zoomScale="60" zoomScaleNormal="71" workbookViewId="0">
      <selection activeCell="S16" sqref="S16"/>
    </sheetView>
  </sheetViews>
  <sheetFormatPr baseColWidth="10" defaultRowHeight="15"/>
  <cols>
    <col min="1" max="1" width="33.7109375" style="47" customWidth="1"/>
    <col min="2" max="2" width="19.85546875" style="47" customWidth="1"/>
    <col min="3" max="3" width="30.42578125" style="47" customWidth="1"/>
    <col min="4" max="4" width="25.5703125" style="47" customWidth="1"/>
    <col min="5" max="5" width="18.5703125" style="47" customWidth="1"/>
    <col min="6" max="6" width="19.28515625" style="177" customWidth="1"/>
    <col min="7" max="7" width="15" style="47" customWidth="1"/>
    <col min="8" max="9" width="11.42578125" style="47"/>
    <col min="10" max="12" width="11.42578125" style="47" customWidth="1"/>
    <col min="13" max="18" width="11.42578125" style="47" hidden="1" customWidth="1"/>
    <col min="19" max="19" width="15.42578125" style="47" customWidth="1"/>
    <col min="20" max="16384" width="11.42578125" style="47"/>
  </cols>
  <sheetData>
    <row r="1" spans="1:20" s="32" customFormat="1" ht="14.25">
      <c r="E1" s="45"/>
      <c r="F1" s="189"/>
    </row>
    <row r="2" spans="1:20" s="32" customFormat="1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s="32" customFormat="1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s="32" customFormat="1" ht="18">
      <c r="A4" s="237"/>
      <c r="B4" s="237"/>
      <c r="C4" s="237"/>
      <c r="D4" s="237"/>
      <c r="E4" s="46"/>
      <c r="F4" s="234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32" customFormat="1" ht="23.25" customHeight="1" thickBot="1">
      <c r="E5" s="45"/>
      <c r="F5" s="189"/>
    </row>
    <row r="6" spans="1:20" s="32" customFormat="1" ht="15" customHeight="1">
      <c r="A6" s="356" t="s">
        <v>0</v>
      </c>
      <c r="B6" s="357"/>
      <c r="C6" s="358"/>
      <c r="D6" s="33"/>
      <c r="E6" s="45"/>
      <c r="F6" s="189"/>
    </row>
    <row r="7" spans="1:20" s="32" customFormat="1" ht="20.25" customHeight="1">
      <c r="A7" s="79" t="s">
        <v>1</v>
      </c>
      <c r="B7" s="66" t="s">
        <v>2</v>
      </c>
      <c r="C7" s="53" t="s">
        <v>3</v>
      </c>
      <c r="D7" s="8"/>
      <c r="E7" s="45"/>
      <c r="F7" s="189"/>
    </row>
    <row r="8" spans="1:20" s="32" customFormat="1" ht="42.75" customHeight="1" thickBot="1">
      <c r="A8" s="230" t="s">
        <v>38</v>
      </c>
      <c r="B8" s="229" t="s">
        <v>99</v>
      </c>
      <c r="C8" s="60" t="s">
        <v>135</v>
      </c>
      <c r="D8" s="34"/>
      <c r="E8" s="45"/>
      <c r="F8" s="189"/>
    </row>
    <row r="9" spans="1:20" s="32" customFormat="1" ht="24" customHeight="1" thickBot="1">
      <c r="A9" s="35"/>
      <c r="B9" s="35"/>
      <c r="C9" s="35"/>
      <c r="D9" s="35"/>
      <c r="E9" s="45"/>
      <c r="F9" s="189"/>
    </row>
    <row r="10" spans="1:20" s="32" customFormat="1" ht="18" customHeight="1">
      <c r="A10" s="314" t="s">
        <v>6</v>
      </c>
      <c r="B10" s="315"/>
      <c r="C10" s="315"/>
      <c r="D10" s="315"/>
      <c r="E10" s="315"/>
      <c r="F10" s="316"/>
      <c r="G10" s="338">
        <v>2016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/>
    </row>
    <row r="11" spans="1:20" s="32" customFormat="1" ht="40.5" customHeight="1">
      <c r="A11" s="79" t="s">
        <v>22</v>
      </c>
      <c r="B11" s="73" t="s">
        <v>24</v>
      </c>
      <c r="C11" s="73" t="s">
        <v>23</v>
      </c>
      <c r="D11" s="73" t="s">
        <v>13</v>
      </c>
      <c r="E11" s="99" t="s">
        <v>4</v>
      </c>
      <c r="F11" s="73" t="s">
        <v>5</v>
      </c>
      <c r="G11" s="66" t="s">
        <v>7</v>
      </c>
      <c r="H11" s="66" t="s">
        <v>25</v>
      </c>
      <c r="I11" s="66" t="s">
        <v>8</v>
      </c>
      <c r="J11" s="66" t="s">
        <v>14</v>
      </c>
      <c r="K11" s="66" t="s">
        <v>15</v>
      </c>
      <c r="L11" s="66" t="s">
        <v>16</v>
      </c>
      <c r="M11" s="66" t="s">
        <v>17</v>
      </c>
      <c r="N11" s="66" t="s">
        <v>18</v>
      </c>
      <c r="O11" s="66" t="s">
        <v>10</v>
      </c>
      <c r="P11" s="66" t="s">
        <v>19</v>
      </c>
      <c r="Q11" s="66" t="s">
        <v>11</v>
      </c>
      <c r="R11" s="66" t="s">
        <v>12</v>
      </c>
      <c r="S11" s="74" t="s">
        <v>9</v>
      </c>
    </row>
    <row r="12" spans="1:20" s="32" customFormat="1" ht="35.25" customHeight="1">
      <c r="A12" s="317" t="s">
        <v>136</v>
      </c>
      <c r="B12" s="285">
        <v>12430</v>
      </c>
      <c r="C12" s="286" t="s">
        <v>137</v>
      </c>
      <c r="D12" s="232" t="s">
        <v>151</v>
      </c>
      <c r="E12" s="232" t="s">
        <v>152</v>
      </c>
      <c r="F12" s="232" t="s">
        <v>230</v>
      </c>
      <c r="G12" s="94">
        <v>4</v>
      </c>
      <c r="H12" s="231">
        <v>4</v>
      </c>
      <c r="I12" s="231">
        <v>4</v>
      </c>
      <c r="J12" s="231">
        <v>6</v>
      </c>
      <c r="K12" s="231">
        <v>5</v>
      </c>
      <c r="L12" s="231">
        <v>4</v>
      </c>
      <c r="M12" s="231"/>
      <c r="N12" s="231"/>
      <c r="O12" s="231"/>
      <c r="P12" s="231"/>
      <c r="Q12" s="231"/>
      <c r="R12" s="231"/>
      <c r="S12" s="108">
        <f t="shared" ref="S12:S17" si="0">SUM(G12:R12)</f>
        <v>27</v>
      </c>
    </row>
    <row r="13" spans="1:20" s="32" customFormat="1" ht="51">
      <c r="A13" s="317"/>
      <c r="B13" s="285"/>
      <c r="C13" s="286"/>
      <c r="D13" s="232" t="s">
        <v>138</v>
      </c>
      <c r="E13" s="232" t="s">
        <v>210</v>
      </c>
      <c r="F13" s="232" t="s">
        <v>230</v>
      </c>
      <c r="G13" s="100">
        <v>83</v>
      </c>
      <c r="H13" s="43">
        <v>72</v>
      </c>
      <c r="I13" s="43">
        <v>76</v>
      </c>
      <c r="J13" s="231">
        <v>81</v>
      </c>
      <c r="K13" s="231">
        <v>69</v>
      </c>
      <c r="L13" s="231">
        <v>82</v>
      </c>
      <c r="M13" s="231"/>
      <c r="N13" s="231"/>
      <c r="O13" s="231"/>
      <c r="P13" s="231"/>
      <c r="Q13" s="231"/>
      <c r="R13" s="231"/>
      <c r="S13" s="101">
        <f t="shared" si="0"/>
        <v>463</v>
      </c>
    </row>
    <row r="14" spans="1:20" s="32" customFormat="1" ht="38.25">
      <c r="A14" s="317"/>
      <c r="B14" s="285"/>
      <c r="C14" s="286"/>
      <c r="D14" s="232" t="s">
        <v>139</v>
      </c>
      <c r="E14" s="104" t="s">
        <v>153</v>
      </c>
      <c r="F14" s="232" t="s">
        <v>229</v>
      </c>
      <c r="G14" s="104">
        <v>123900</v>
      </c>
      <c r="H14" s="106">
        <v>111244</v>
      </c>
      <c r="I14" s="106">
        <v>160383</v>
      </c>
      <c r="J14" s="106">
        <v>131872</v>
      </c>
      <c r="K14" s="106">
        <v>102759</v>
      </c>
      <c r="L14" s="106">
        <v>145256</v>
      </c>
      <c r="M14" s="106"/>
      <c r="N14" s="106"/>
      <c r="O14" s="231"/>
      <c r="P14" s="231"/>
      <c r="Q14" s="231"/>
      <c r="R14" s="231"/>
      <c r="S14" s="102">
        <f t="shared" si="0"/>
        <v>775414</v>
      </c>
    </row>
    <row r="15" spans="1:20" s="32" customFormat="1" ht="44.25" customHeight="1">
      <c r="A15" s="317"/>
      <c r="B15" s="285"/>
      <c r="C15" s="286"/>
      <c r="D15" s="232" t="s">
        <v>140</v>
      </c>
      <c r="E15" s="93" t="s">
        <v>154</v>
      </c>
      <c r="F15" s="232" t="s">
        <v>231</v>
      </c>
      <c r="G15" s="94">
        <v>7</v>
      </c>
      <c r="H15" s="231">
        <v>4</v>
      </c>
      <c r="I15" s="231">
        <v>1</v>
      </c>
      <c r="J15" s="231">
        <v>13</v>
      </c>
      <c r="K15" s="231">
        <v>2</v>
      </c>
      <c r="L15" s="231">
        <v>3</v>
      </c>
      <c r="M15" s="231"/>
      <c r="N15" s="231"/>
      <c r="O15" s="231"/>
      <c r="P15" s="231"/>
      <c r="Q15" s="231"/>
      <c r="R15" s="231"/>
      <c r="S15" s="108">
        <f t="shared" si="0"/>
        <v>30</v>
      </c>
    </row>
    <row r="16" spans="1:20" s="32" customFormat="1" ht="106.5" customHeight="1">
      <c r="A16" s="235" t="s">
        <v>141</v>
      </c>
      <c r="B16" s="231">
        <v>12431</v>
      </c>
      <c r="C16" s="232" t="s">
        <v>142</v>
      </c>
      <c r="D16" s="232" t="s">
        <v>143</v>
      </c>
      <c r="E16" s="104" t="s">
        <v>155</v>
      </c>
      <c r="F16" s="232" t="s">
        <v>232</v>
      </c>
      <c r="G16" s="104">
        <v>1356</v>
      </c>
      <c r="H16" s="80">
        <v>8024</v>
      </c>
      <c r="I16" s="80">
        <v>13692</v>
      </c>
      <c r="J16" s="178">
        <v>2798</v>
      </c>
      <c r="K16" s="80">
        <v>1961</v>
      </c>
      <c r="L16" s="80">
        <v>2562</v>
      </c>
      <c r="M16" s="80"/>
      <c r="N16" s="233"/>
      <c r="O16" s="233"/>
      <c r="P16" s="233"/>
      <c r="Q16" s="233"/>
      <c r="R16" s="233"/>
      <c r="S16" s="103">
        <f t="shared" si="0"/>
        <v>30393</v>
      </c>
    </row>
    <row r="17" spans="1:19" s="32" customFormat="1" ht="128.25" customHeight="1" thickBot="1">
      <c r="A17" s="230" t="s">
        <v>144</v>
      </c>
      <c r="B17" s="236">
        <v>12709</v>
      </c>
      <c r="C17" s="228" t="s">
        <v>145</v>
      </c>
      <c r="D17" s="228" t="s">
        <v>146</v>
      </c>
      <c r="E17" s="95" t="s">
        <v>211</v>
      </c>
      <c r="F17" s="229" t="s">
        <v>230</v>
      </c>
      <c r="G17" s="96">
        <v>80</v>
      </c>
      <c r="H17" s="97">
        <v>72</v>
      </c>
      <c r="I17" s="97">
        <v>68</v>
      </c>
      <c r="J17" s="241">
        <v>72</v>
      </c>
      <c r="K17" s="241">
        <v>56</v>
      </c>
      <c r="L17" s="241">
        <v>74</v>
      </c>
      <c r="M17" s="241"/>
      <c r="N17" s="241"/>
      <c r="O17" s="236"/>
      <c r="P17" s="236"/>
      <c r="Q17" s="236"/>
      <c r="R17" s="236"/>
      <c r="S17" s="98">
        <f t="shared" si="0"/>
        <v>422</v>
      </c>
    </row>
  </sheetData>
  <mergeCells count="8">
    <mergeCell ref="C12:C15"/>
    <mergeCell ref="B12:B15"/>
    <mergeCell ref="A12:A15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8"/>
  <sheetViews>
    <sheetView view="pageBreakPreview" zoomScale="60" zoomScaleNormal="70" workbookViewId="0">
      <selection activeCell="W22" sqref="W22"/>
    </sheetView>
  </sheetViews>
  <sheetFormatPr baseColWidth="10" defaultRowHeight="15"/>
  <cols>
    <col min="1" max="1" width="32.7109375" style="32" customWidth="1"/>
    <col min="2" max="2" width="19.85546875" style="32" customWidth="1"/>
    <col min="3" max="3" width="31.28515625" style="32" customWidth="1"/>
    <col min="4" max="4" width="27.28515625" style="32" customWidth="1"/>
    <col min="5" max="5" width="14.7109375" style="32" customWidth="1"/>
    <col min="6" max="6" width="24.5703125" style="32" customWidth="1"/>
    <col min="7" max="7" width="12.5703125" style="32" customWidth="1"/>
    <col min="8" max="8" width="12" style="32" customWidth="1"/>
    <col min="9" max="9" width="11.42578125" style="32"/>
    <col min="10" max="12" width="11.42578125" style="32" customWidth="1"/>
    <col min="13" max="18" width="11.42578125" style="32" hidden="1" customWidth="1"/>
    <col min="19" max="19" width="11.42578125" style="121"/>
    <col min="20" max="16384" width="11.42578125" style="32"/>
  </cols>
  <sheetData>
    <row r="2" spans="1:20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107"/>
    </row>
    <row r="5" spans="1:20" ht="23.25" customHeight="1"/>
    <row r="6" spans="1:20" ht="15" customHeight="1">
      <c r="A6" s="320" t="s">
        <v>0</v>
      </c>
      <c r="B6" s="320"/>
      <c r="C6" s="320"/>
      <c r="D6" s="33"/>
    </row>
    <row r="7" spans="1:20">
      <c r="A7" s="10" t="s">
        <v>1</v>
      </c>
      <c r="B7" s="10" t="s">
        <v>2</v>
      </c>
      <c r="C7" s="10" t="s">
        <v>3</v>
      </c>
      <c r="D7" s="8"/>
    </row>
    <row r="8" spans="1:20" ht="42.75" customHeight="1">
      <c r="A8" s="15" t="s">
        <v>97</v>
      </c>
      <c r="B8" s="15" t="s">
        <v>98</v>
      </c>
      <c r="C8" s="15" t="s">
        <v>99</v>
      </c>
      <c r="D8" s="34"/>
    </row>
    <row r="9" spans="1:20" ht="24" customHeight="1" thickBot="1">
      <c r="A9" s="35"/>
      <c r="B9" s="35"/>
      <c r="C9" s="35"/>
      <c r="D9" s="35"/>
      <c r="F9" s="105"/>
    </row>
    <row r="10" spans="1:20" ht="18" customHeight="1" thickBot="1">
      <c r="A10" s="314" t="s">
        <v>6</v>
      </c>
      <c r="B10" s="315"/>
      <c r="C10" s="315"/>
      <c r="D10" s="315"/>
      <c r="E10" s="315"/>
      <c r="F10" s="316"/>
      <c r="G10" s="338">
        <v>2016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/>
    </row>
    <row r="11" spans="1:20" ht="40.5" customHeight="1">
      <c r="A11" s="82" t="s">
        <v>22</v>
      </c>
      <c r="B11" s="83" t="s">
        <v>24</v>
      </c>
      <c r="C11" s="83" t="s">
        <v>23</v>
      </c>
      <c r="D11" s="83" t="s">
        <v>13</v>
      </c>
      <c r="E11" s="84" t="s">
        <v>4</v>
      </c>
      <c r="F11" s="83" t="s">
        <v>5</v>
      </c>
      <c r="G11" s="84" t="s">
        <v>7</v>
      </c>
      <c r="H11" s="84" t="s">
        <v>25</v>
      </c>
      <c r="I11" s="84" t="s">
        <v>8</v>
      </c>
      <c r="J11" s="84" t="s">
        <v>14</v>
      </c>
      <c r="K11" s="84" t="s">
        <v>15</v>
      </c>
      <c r="L11" s="84" t="s">
        <v>16</v>
      </c>
      <c r="M11" s="84" t="s">
        <v>17</v>
      </c>
      <c r="N11" s="84" t="s">
        <v>18</v>
      </c>
      <c r="O11" s="84" t="s">
        <v>10</v>
      </c>
      <c r="P11" s="84" t="s">
        <v>19</v>
      </c>
      <c r="Q11" s="84" t="s">
        <v>11</v>
      </c>
      <c r="R11" s="84" t="s">
        <v>12</v>
      </c>
      <c r="S11" s="225" t="s">
        <v>9</v>
      </c>
    </row>
    <row r="12" spans="1:20" ht="34.5" customHeight="1">
      <c r="A12" s="287" t="s">
        <v>206</v>
      </c>
      <c r="B12" s="285">
        <v>12203</v>
      </c>
      <c r="C12" s="286" t="s">
        <v>100</v>
      </c>
      <c r="D12" s="286" t="s">
        <v>101</v>
      </c>
      <c r="E12" s="202">
        <v>380</v>
      </c>
      <c r="F12" s="201" t="s">
        <v>102</v>
      </c>
      <c r="G12" s="85">
        <v>16</v>
      </c>
      <c r="H12" s="85">
        <v>33</v>
      </c>
      <c r="I12" s="200">
        <v>25</v>
      </c>
      <c r="J12" s="200">
        <v>48</v>
      </c>
      <c r="K12" s="200">
        <v>49</v>
      </c>
      <c r="L12" s="200">
        <v>32</v>
      </c>
      <c r="M12" s="200"/>
      <c r="N12" s="200"/>
      <c r="O12" s="200"/>
      <c r="P12" s="200"/>
      <c r="Q12" s="200"/>
      <c r="R12" s="200"/>
      <c r="S12" s="108">
        <f t="shared" ref="S12:S28" si="0">SUM(G12:R12)</f>
        <v>203</v>
      </c>
    </row>
    <row r="13" spans="1:20" ht="35.25" customHeight="1">
      <c r="A13" s="288"/>
      <c r="B13" s="285"/>
      <c r="C13" s="286"/>
      <c r="D13" s="286"/>
      <c r="E13" s="202">
        <v>150</v>
      </c>
      <c r="F13" s="201" t="s">
        <v>103</v>
      </c>
      <c r="G13" s="200">
        <v>15</v>
      </c>
      <c r="H13" s="200">
        <v>9</v>
      </c>
      <c r="I13" s="200">
        <v>11</v>
      </c>
      <c r="J13" s="200">
        <v>7</v>
      </c>
      <c r="K13" s="200">
        <v>3</v>
      </c>
      <c r="L13" s="200">
        <v>8</v>
      </c>
      <c r="M13" s="200"/>
      <c r="N13" s="200"/>
      <c r="O13" s="200"/>
      <c r="P13" s="200"/>
      <c r="Q13" s="200"/>
      <c r="R13" s="200"/>
      <c r="S13" s="108">
        <f t="shared" si="0"/>
        <v>53</v>
      </c>
    </row>
    <row r="14" spans="1:20" ht="35.25" customHeight="1">
      <c r="A14" s="288"/>
      <c r="B14" s="285"/>
      <c r="C14" s="286"/>
      <c r="D14" s="286"/>
      <c r="E14" s="202">
        <v>120</v>
      </c>
      <c r="F14" s="201" t="s">
        <v>104</v>
      </c>
      <c r="G14" s="200">
        <v>2</v>
      </c>
      <c r="H14" s="200">
        <v>4</v>
      </c>
      <c r="I14" s="200">
        <v>3</v>
      </c>
      <c r="J14" s="200">
        <v>2</v>
      </c>
      <c r="K14" s="200">
        <v>10</v>
      </c>
      <c r="L14" s="200">
        <v>6</v>
      </c>
      <c r="M14" s="200"/>
      <c r="N14" s="200"/>
      <c r="O14" s="200"/>
      <c r="P14" s="200"/>
      <c r="Q14" s="200"/>
      <c r="R14" s="200"/>
      <c r="S14" s="108">
        <f t="shared" si="0"/>
        <v>27</v>
      </c>
    </row>
    <row r="15" spans="1:20" ht="35.25" customHeight="1">
      <c r="A15" s="288"/>
      <c r="B15" s="285"/>
      <c r="C15" s="286"/>
      <c r="D15" s="286"/>
      <c r="E15" s="202">
        <v>550</v>
      </c>
      <c r="F15" s="201" t="s">
        <v>105</v>
      </c>
      <c r="G15" s="200">
        <v>115</v>
      </c>
      <c r="H15" s="200">
        <v>12</v>
      </c>
      <c r="I15" s="200">
        <v>67</v>
      </c>
      <c r="J15" s="200">
        <v>173</v>
      </c>
      <c r="K15" s="200">
        <v>200</v>
      </c>
      <c r="L15" s="200">
        <v>188</v>
      </c>
      <c r="M15" s="200"/>
      <c r="N15" s="200"/>
      <c r="O15" s="200"/>
      <c r="P15" s="200"/>
      <c r="Q15" s="200"/>
      <c r="R15" s="200"/>
      <c r="S15" s="80">
        <f t="shared" si="0"/>
        <v>755</v>
      </c>
    </row>
    <row r="16" spans="1:20" ht="45.75" customHeight="1">
      <c r="A16" s="288"/>
      <c r="B16" s="285"/>
      <c r="C16" s="286"/>
      <c r="D16" s="286" t="s">
        <v>106</v>
      </c>
      <c r="E16" s="202">
        <v>94</v>
      </c>
      <c r="F16" s="201" t="s">
        <v>107</v>
      </c>
      <c r="G16" s="200">
        <v>6</v>
      </c>
      <c r="H16" s="200">
        <v>8</v>
      </c>
      <c r="I16" s="200">
        <v>9</v>
      </c>
      <c r="J16" s="200">
        <v>8</v>
      </c>
      <c r="K16" s="200">
        <v>8</v>
      </c>
      <c r="L16" s="200">
        <v>8</v>
      </c>
      <c r="M16" s="200"/>
      <c r="N16" s="200"/>
      <c r="O16" s="200"/>
      <c r="P16" s="200"/>
      <c r="Q16" s="200"/>
      <c r="R16" s="200"/>
      <c r="S16" s="108">
        <f t="shared" si="0"/>
        <v>47</v>
      </c>
    </row>
    <row r="17" spans="1:19" ht="45.75" customHeight="1">
      <c r="A17" s="288"/>
      <c r="B17" s="285"/>
      <c r="C17" s="286"/>
      <c r="D17" s="286"/>
      <c r="E17" s="202">
        <v>360</v>
      </c>
      <c r="F17" s="201" t="s">
        <v>108</v>
      </c>
      <c r="G17" s="200">
        <v>52</v>
      </c>
      <c r="H17" s="200">
        <v>42</v>
      </c>
      <c r="I17" s="200">
        <v>18</v>
      </c>
      <c r="J17" s="200">
        <v>12</v>
      </c>
      <c r="K17" s="200">
        <v>53</v>
      </c>
      <c r="L17" s="200">
        <v>31</v>
      </c>
      <c r="M17" s="200"/>
      <c r="N17" s="200"/>
      <c r="O17" s="200"/>
      <c r="P17" s="200"/>
      <c r="Q17" s="200"/>
      <c r="R17" s="200"/>
      <c r="S17" s="108">
        <f t="shared" si="0"/>
        <v>208</v>
      </c>
    </row>
    <row r="18" spans="1:19" ht="45.75" customHeight="1">
      <c r="A18" s="288"/>
      <c r="B18" s="285"/>
      <c r="C18" s="286"/>
      <c r="D18" s="286"/>
      <c r="E18" s="202">
        <v>200</v>
      </c>
      <c r="F18" s="201" t="s">
        <v>109</v>
      </c>
      <c r="G18" s="200">
        <v>96</v>
      </c>
      <c r="H18" s="200">
        <v>33</v>
      </c>
      <c r="I18" s="200">
        <v>16</v>
      </c>
      <c r="J18" s="200">
        <v>0</v>
      </c>
      <c r="K18" s="200">
        <v>77</v>
      </c>
      <c r="L18" s="200">
        <v>27</v>
      </c>
      <c r="M18" s="200"/>
      <c r="N18" s="200"/>
      <c r="O18" s="200"/>
      <c r="P18" s="200"/>
      <c r="Q18" s="200"/>
      <c r="R18" s="200"/>
      <c r="S18" s="108">
        <f t="shared" si="0"/>
        <v>249</v>
      </c>
    </row>
    <row r="19" spans="1:19" ht="41.25" customHeight="1">
      <c r="A19" s="288"/>
      <c r="B19" s="285">
        <v>12210</v>
      </c>
      <c r="C19" s="286" t="s">
        <v>110</v>
      </c>
      <c r="D19" s="304" t="s">
        <v>111</v>
      </c>
      <c r="E19" s="202">
        <v>380</v>
      </c>
      <c r="F19" s="201" t="s">
        <v>102</v>
      </c>
      <c r="G19" s="85">
        <v>7</v>
      </c>
      <c r="H19" s="201">
        <v>12</v>
      </c>
      <c r="I19" s="200">
        <v>17</v>
      </c>
      <c r="J19" s="200">
        <v>31</v>
      </c>
      <c r="K19" s="200">
        <v>26</v>
      </c>
      <c r="L19" s="200">
        <v>21</v>
      </c>
      <c r="M19" s="200"/>
      <c r="N19" s="200"/>
      <c r="O19" s="200"/>
      <c r="P19" s="200"/>
      <c r="Q19" s="200"/>
      <c r="R19" s="200"/>
      <c r="S19" s="108">
        <f t="shared" si="0"/>
        <v>114</v>
      </c>
    </row>
    <row r="20" spans="1:19" ht="41.25" customHeight="1">
      <c r="A20" s="288"/>
      <c r="B20" s="285"/>
      <c r="C20" s="286"/>
      <c r="D20" s="304"/>
      <c r="E20" s="80">
        <v>5000</v>
      </c>
      <c r="F20" s="201" t="s">
        <v>112</v>
      </c>
      <c r="G20" s="200">
        <v>127</v>
      </c>
      <c r="H20" s="201">
        <v>190</v>
      </c>
      <c r="I20" s="200">
        <v>1053</v>
      </c>
      <c r="J20" s="200">
        <v>266</v>
      </c>
      <c r="K20" s="200">
        <v>670</v>
      </c>
      <c r="L20" s="200">
        <v>481</v>
      </c>
      <c r="M20" s="200"/>
      <c r="N20" s="200"/>
      <c r="O20" s="200"/>
      <c r="P20" s="200"/>
      <c r="Q20" s="200"/>
      <c r="R20" s="200"/>
      <c r="S20" s="80">
        <f t="shared" si="0"/>
        <v>2787</v>
      </c>
    </row>
    <row r="21" spans="1:19" ht="53.25" customHeight="1">
      <c r="A21" s="288"/>
      <c r="B21" s="285"/>
      <c r="C21" s="286"/>
      <c r="D21" s="304"/>
      <c r="E21" s="202">
        <v>300</v>
      </c>
      <c r="F21" s="201" t="s">
        <v>113</v>
      </c>
      <c r="G21" s="200">
        <v>30</v>
      </c>
      <c r="H21" s="201">
        <v>48</v>
      </c>
      <c r="I21" s="200">
        <v>62</v>
      </c>
      <c r="J21" s="200">
        <v>30</v>
      </c>
      <c r="K21" s="200">
        <v>36</v>
      </c>
      <c r="L21" s="200">
        <v>28</v>
      </c>
      <c r="M21" s="200"/>
      <c r="N21" s="200"/>
      <c r="O21" s="200"/>
      <c r="P21" s="200"/>
      <c r="Q21" s="200"/>
      <c r="R21" s="200"/>
      <c r="S21" s="108">
        <f t="shared" si="0"/>
        <v>234</v>
      </c>
    </row>
    <row r="22" spans="1:19" ht="53.25" customHeight="1">
      <c r="A22" s="288"/>
      <c r="B22" s="285"/>
      <c r="C22" s="286"/>
      <c r="D22" s="304"/>
      <c r="E22" s="202">
        <v>45</v>
      </c>
      <c r="F22" s="201" t="s">
        <v>114</v>
      </c>
      <c r="G22" s="200">
        <v>0</v>
      </c>
      <c r="H22" s="201">
        <v>7</v>
      </c>
      <c r="I22" s="200">
        <v>8</v>
      </c>
      <c r="J22" s="200">
        <v>12</v>
      </c>
      <c r="K22" s="200">
        <v>12</v>
      </c>
      <c r="L22" s="200">
        <v>8</v>
      </c>
      <c r="M22" s="200"/>
      <c r="N22" s="200"/>
      <c r="O22" s="200"/>
      <c r="P22" s="200"/>
      <c r="Q22" s="200"/>
      <c r="R22" s="200"/>
      <c r="S22" s="108">
        <f t="shared" si="0"/>
        <v>47</v>
      </c>
    </row>
    <row r="23" spans="1:19" ht="38.25" customHeight="1">
      <c r="A23" s="288"/>
      <c r="B23" s="285"/>
      <c r="C23" s="286"/>
      <c r="D23" s="304" t="s">
        <v>106</v>
      </c>
      <c r="E23" s="202">
        <v>47</v>
      </c>
      <c r="F23" s="201" t="s">
        <v>114</v>
      </c>
      <c r="G23" s="200">
        <v>8</v>
      </c>
      <c r="H23" s="201">
        <v>4</v>
      </c>
      <c r="I23" s="200">
        <v>7</v>
      </c>
      <c r="J23" s="200">
        <v>3</v>
      </c>
      <c r="K23" s="200">
        <v>9</v>
      </c>
      <c r="L23" s="200">
        <v>4</v>
      </c>
      <c r="M23" s="200"/>
      <c r="N23" s="200"/>
      <c r="O23" s="200"/>
      <c r="P23" s="200"/>
      <c r="Q23" s="200"/>
      <c r="R23" s="200"/>
      <c r="S23" s="108">
        <f t="shared" si="0"/>
        <v>35</v>
      </c>
    </row>
    <row r="24" spans="1:19" ht="42.75" customHeight="1">
      <c r="A24" s="288"/>
      <c r="B24" s="285"/>
      <c r="C24" s="286"/>
      <c r="D24" s="304"/>
      <c r="E24" s="202" t="s">
        <v>158</v>
      </c>
      <c r="F24" s="201" t="s">
        <v>207</v>
      </c>
      <c r="G24" s="80">
        <v>8801</v>
      </c>
      <c r="H24" s="80">
        <v>4378.8</v>
      </c>
      <c r="I24" s="80">
        <v>9629</v>
      </c>
      <c r="J24" s="80">
        <v>3958</v>
      </c>
      <c r="K24" s="80">
        <v>5129</v>
      </c>
      <c r="L24" s="80">
        <v>5800</v>
      </c>
      <c r="M24" s="80"/>
      <c r="N24" s="80"/>
      <c r="O24" s="80"/>
      <c r="P24" s="80"/>
      <c r="Q24" s="80"/>
      <c r="R24" s="80"/>
      <c r="S24" s="80">
        <f t="shared" si="0"/>
        <v>37695.800000000003</v>
      </c>
    </row>
    <row r="25" spans="1:19" ht="29.25" customHeight="1">
      <c r="A25" s="288"/>
      <c r="B25" s="285"/>
      <c r="C25" s="286"/>
      <c r="D25" s="286" t="s">
        <v>115</v>
      </c>
      <c r="E25" s="202">
        <v>24</v>
      </c>
      <c r="F25" s="201" t="s">
        <v>116</v>
      </c>
      <c r="G25" s="200">
        <v>2</v>
      </c>
      <c r="H25" s="200">
        <v>2</v>
      </c>
      <c r="I25" s="200">
        <v>2</v>
      </c>
      <c r="J25" s="200">
        <v>2</v>
      </c>
      <c r="K25" s="200">
        <v>2</v>
      </c>
      <c r="L25" s="200">
        <v>2</v>
      </c>
      <c r="M25" s="200"/>
      <c r="N25" s="200"/>
      <c r="O25" s="200"/>
      <c r="P25" s="200"/>
      <c r="Q25" s="200"/>
      <c r="R25" s="200"/>
      <c r="S25" s="108">
        <f t="shared" si="0"/>
        <v>12</v>
      </c>
    </row>
    <row r="26" spans="1:19" ht="38.25" customHeight="1">
      <c r="A26" s="288"/>
      <c r="B26" s="285"/>
      <c r="C26" s="286"/>
      <c r="D26" s="286"/>
      <c r="E26" s="202">
        <v>1500</v>
      </c>
      <c r="F26" s="201" t="s">
        <v>117</v>
      </c>
      <c r="G26" s="200">
        <v>171</v>
      </c>
      <c r="H26" s="200">
        <v>60</v>
      </c>
      <c r="I26" s="200">
        <v>153</v>
      </c>
      <c r="J26" s="200">
        <v>146</v>
      </c>
      <c r="K26" s="200">
        <v>721</v>
      </c>
      <c r="L26" s="200">
        <v>71</v>
      </c>
      <c r="M26" s="200"/>
      <c r="N26" s="200"/>
      <c r="O26" s="200"/>
      <c r="P26" s="200"/>
      <c r="Q26" s="200"/>
      <c r="R26" s="200"/>
      <c r="S26" s="80">
        <f t="shared" si="0"/>
        <v>1322</v>
      </c>
    </row>
    <row r="27" spans="1:19" ht="48.75" customHeight="1">
      <c r="A27" s="288"/>
      <c r="B27" s="285"/>
      <c r="C27" s="286"/>
      <c r="D27" s="286"/>
      <c r="E27" s="202">
        <v>700</v>
      </c>
      <c r="F27" s="201" t="s">
        <v>102</v>
      </c>
      <c r="G27" s="200">
        <v>58</v>
      </c>
      <c r="H27" s="200">
        <v>70</v>
      </c>
      <c r="I27" s="200">
        <v>23</v>
      </c>
      <c r="J27" s="200">
        <v>57</v>
      </c>
      <c r="K27" s="200">
        <v>58</v>
      </c>
      <c r="L27" s="200">
        <v>51</v>
      </c>
      <c r="M27" s="200"/>
      <c r="N27" s="200"/>
      <c r="O27" s="200"/>
      <c r="P27" s="200"/>
      <c r="Q27" s="200"/>
      <c r="R27" s="200"/>
      <c r="S27" s="108">
        <f t="shared" si="0"/>
        <v>317</v>
      </c>
    </row>
    <row r="28" spans="1:19" ht="118.5" customHeight="1" thickBot="1">
      <c r="A28" s="290"/>
      <c r="B28" s="204">
        <v>12314</v>
      </c>
      <c r="C28" s="198" t="s">
        <v>205</v>
      </c>
      <c r="D28" s="198" t="s">
        <v>115</v>
      </c>
      <c r="E28" s="80">
        <v>240</v>
      </c>
      <c r="F28" s="80" t="s">
        <v>118</v>
      </c>
      <c r="G28" s="80">
        <v>96</v>
      </c>
      <c r="H28" s="80">
        <v>82</v>
      </c>
      <c r="I28" s="80">
        <v>12</v>
      </c>
      <c r="J28" s="80">
        <v>50</v>
      </c>
      <c r="K28" s="80">
        <v>482</v>
      </c>
      <c r="L28" s="80">
        <v>199</v>
      </c>
      <c r="M28" s="80"/>
      <c r="N28" s="80"/>
      <c r="O28" s="80"/>
      <c r="P28" s="80"/>
      <c r="Q28" s="80"/>
      <c r="R28" s="80"/>
      <c r="S28" s="80">
        <f t="shared" si="0"/>
        <v>921</v>
      </c>
    </row>
  </sheetData>
  <mergeCells count="15">
    <mergeCell ref="A12:A28"/>
    <mergeCell ref="D12:D15"/>
    <mergeCell ref="D16:D18"/>
    <mergeCell ref="B12:B18"/>
    <mergeCell ref="C12:C18"/>
    <mergeCell ref="D19:D22"/>
    <mergeCell ref="D23:D24"/>
    <mergeCell ref="D25:D27"/>
    <mergeCell ref="C19:C27"/>
    <mergeCell ref="B19:B27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7" orientation="landscape" r:id="rId1"/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view="pageBreakPreview" topLeftCell="A10" zoomScale="60" zoomScaleNormal="60" workbookViewId="0">
      <selection activeCell="V14" sqref="V14"/>
    </sheetView>
  </sheetViews>
  <sheetFormatPr baseColWidth="10" defaultRowHeight="14.25"/>
  <cols>
    <col min="1" max="1" width="27.140625" style="1" customWidth="1"/>
    <col min="2" max="2" width="23.140625" style="32" customWidth="1"/>
    <col min="3" max="3" width="37.140625" style="32" customWidth="1"/>
    <col min="4" max="4" width="28.140625" style="32" customWidth="1"/>
    <col min="5" max="5" width="14.7109375" style="32" customWidth="1"/>
    <col min="6" max="6" width="16.85546875" style="32" customWidth="1"/>
    <col min="7" max="7" width="12.5703125" style="32" customWidth="1"/>
    <col min="8" max="8" width="12" style="32" customWidth="1"/>
    <col min="9" max="9" width="11.42578125" style="32"/>
    <col min="10" max="12" width="11.42578125" style="32" customWidth="1"/>
    <col min="13" max="18" width="11.42578125" style="32" hidden="1" customWidth="1"/>
    <col min="19" max="19" width="11.42578125" style="32"/>
    <col min="20" max="16384" width="11.42578125" style="1"/>
  </cols>
  <sheetData>
    <row r="2" spans="1:27" ht="18">
      <c r="A2" s="266" t="s">
        <v>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27" ht="18">
      <c r="A3" s="266" t="s">
        <v>20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7" ht="18">
      <c r="A4" s="1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1"/>
    </row>
    <row r="5" spans="1:27" ht="23.25" customHeight="1" thickBot="1"/>
    <row r="6" spans="1:27" ht="15" customHeight="1" thickBot="1">
      <c r="A6" s="276" t="s">
        <v>0</v>
      </c>
      <c r="B6" s="277"/>
      <c r="C6" s="278"/>
      <c r="D6" s="33"/>
    </row>
    <row r="7" spans="1:27" ht="21.75" customHeight="1">
      <c r="A7" s="50" t="s">
        <v>1</v>
      </c>
      <c r="B7" s="52" t="s">
        <v>2</v>
      </c>
      <c r="C7" s="59" t="s">
        <v>3</v>
      </c>
      <c r="D7" s="8"/>
    </row>
    <row r="8" spans="1:27" ht="42.75" customHeight="1" thickBot="1">
      <c r="A8" s="161" t="s">
        <v>38</v>
      </c>
      <c r="B8" s="160" t="s">
        <v>43</v>
      </c>
      <c r="C8" s="60" t="s">
        <v>44</v>
      </c>
      <c r="D8" s="34"/>
    </row>
    <row r="9" spans="1:27" ht="24" customHeight="1" thickBot="1">
      <c r="A9" s="5"/>
      <c r="B9" s="35"/>
      <c r="C9" s="35"/>
      <c r="D9" s="35"/>
      <c r="F9" s="36"/>
    </row>
    <row r="10" spans="1:27" ht="18" customHeight="1" thickBot="1">
      <c r="A10" s="279" t="s">
        <v>6</v>
      </c>
      <c r="B10" s="280"/>
      <c r="C10" s="280"/>
      <c r="D10" s="280"/>
      <c r="E10" s="280"/>
      <c r="F10" s="281"/>
      <c r="G10" s="282">
        <v>2016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4"/>
    </row>
    <row r="11" spans="1:27" ht="61.5" customHeight="1">
      <c r="A11" s="70" t="s">
        <v>22</v>
      </c>
      <c r="B11" s="55" t="s">
        <v>24</v>
      </c>
      <c r="C11" s="55" t="s">
        <v>23</v>
      </c>
      <c r="D11" s="55" t="s">
        <v>13</v>
      </c>
      <c r="E11" s="56" t="s">
        <v>4</v>
      </c>
      <c r="F11" s="55" t="s">
        <v>5</v>
      </c>
      <c r="G11" s="56" t="s">
        <v>7</v>
      </c>
      <c r="H11" s="56" t="s">
        <v>25</v>
      </c>
      <c r="I11" s="56" t="s">
        <v>8</v>
      </c>
      <c r="J11" s="56" t="s">
        <v>14</v>
      </c>
      <c r="K11" s="56" t="s">
        <v>15</v>
      </c>
      <c r="L11" s="56" t="s">
        <v>16</v>
      </c>
      <c r="M11" s="56" t="s">
        <v>17</v>
      </c>
      <c r="N11" s="56" t="s">
        <v>18</v>
      </c>
      <c r="O11" s="56" t="s">
        <v>10</v>
      </c>
      <c r="P11" s="56" t="s">
        <v>19</v>
      </c>
      <c r="Q11" s="56" t="s">
        <v>11</v>
      </c>
      <c r="R11" s="56" t="s">
        <v>12</v>
      </c>
      <c r="S11" s="57" t="s">
        <v>9</v>
      </c>
    </row>
    <row r="12" spans="1:27" ht="52.5" customHeight="1">
      <c r="A12" s="287" t="s">
        <v>162</v>
      </c>
      <c r="B12" s="285">
        <v>12312</v>
      </c>
      <c r="C12" s="286" t="s">
        <v>45</v>
      </c>
      <c r="D12" s="291" t="s">
        <v>172</v>
      </c>
      <c r="E12" s="44">
        <v>50</v>
      </c>
      <c r="F12" s="37" t="s">
        <v>46</v>
      </c>
      <c r="G12" s="44">
        <v>12</v>
      </c>
      <c r="H12" s="44">
        <v>13</v>
      </c>
      <c r="I12" s="44">
        <v>10</v>
      </c>
      <c r="J12" s="200">
        <v>26</v>
      </c>
      <c r="K12" s="200">
        <v>12</v>
      </c>
      <c r="L12" s="200">
        <v>9</v>
      </c>
      <c r="M12" s="200"/>
      <c r="N12" s="200"/>
      <c r="O12" s="44"/>
      <c r="P12" s="44"/>
      <c r="Q12" s="44"/>
      <c r="R12" s="44"/>
      <c r="S12" s="68">
        <f>SUM(G12:R12)</f>
        <v>82</v>
      </c>
    </row>
    <row r="13" spans="1:27" ht="81.75" customHeight="1">
      <c r="A13" s="288"/>
      <c r="B13" s="285"/>
      <c r="C13" s="286"/>
      <c r="D13" s="292"/>
      <c r="E13" s="219">
        <v>17594</v>
      </c>
      <c r="F13" s="109" t="s">
        <v>48</v>
      </c>
      <c r="G13" s="219">
        <v>5715</v>
      </c>
      <c r="H13" s="219">
        <v>5195</v>
      </c>
      <c r="I13" s="219">
        <v>5204</v>
      </c>
      <c r="J13" s="219">
        <v>2773</v>
      </c>
      <c r="K13" s="219">
        <v>2500</v>
      </c>
      <c r="L13" s="219">
        <v>2623</v>
      </c>
      <c r="M13" s="219"/>
      <c r="N13" s="219"/>
      <c r="O13" s="219"/>
      <c r="P13" s="219"/>
      <c r="Q13" s="219"/>
      <c r="R13" s="219"/>
      <c r="S13" s="219">
        <f>SUM(G13:R13)</f>
        <v>24010</v>
      </c>
      <c r="T13" s="1" t="s">
        <v>161</v>
      </c>
      <c r="AA13" s="16"/>
    </row>
    <row r="14" spans="1:27" ht="95.25" customHeight="1">
      <c r="A14" s="289"/>
      <c r="B14" s="44">
        <v>12320</v>
      </c>
      <c r="C14" s="37" t="s">
        <v>49</v>
      </c>
      <c r="D14" s="37" t="s">
        <v>170</v>
      </c>
      <c r="E14" s="44">
        <v>144</v>
      </c>
      <c r="F14" s="109" t="s">
        <v>48</v>
      </c>
      <c r="G14" s="44">
        <v>8</v>
      </c>
      <c r="H14" s="44">
        <v>2</v>
      </c>
      <c r="I14" s="44">
        <v>7</v>
      </c>
      <c r="J14" s="200">
        <v>14</v>
      </c>
      <c r="K14" s="200">
        <v>11</v>
      </c>
      <c r="L14" s="200">
        <v>15</v>
      </c>
      <c r="M14" s="200"/>
      <c r="N14" s="200"/>
      <c r="O14" s="44"/>
      <c r="P14" s="44"/>
      <c r="Q14" s="44"/>
      <c r="R14" s="44"/>
      <c r="S14" s="108">
        <f>SUM(G14:R14)</f>
        <v>57</v>
      </c>
      <c r="AA14" s="16"/>
    </row>
    <row r="15" spans="1:27" ht="94.5" customHeight="1">
      <c r="A15" s="287" t="s">
        <v>167</v>
      </c>
      <c r="B15" s="44">
        <v>12370</v>
      </c>
      <c r="C15" s="37" t="s">
        <v>50</v>
      </c>
      <c r="D15" s="37" t="s">
        <v>169</v>
      </c>
      <c r="E15" s="44">
        <v>325</v>
      </c>
      <c r="F15" s="109" t="s">
        <v>171</v>
      </c>
      <c r="G15" s="44">
        <v>0</v>
      </c>
      <c r="H15" s="44">
        <v>0</v>
      </c>
      <c r="I15" s="44">
        <v>0</v>
      </c>
      <c r="J15" s="200">
        <v>0</v>
      </c>
      <c r="K15" s="200">
        <v>0</v>
      </c>
      <c r="L15" s="200">
        <v>0</v>
      </c>
      <c r="M15" s="200"/>
      <c r="N15" s="200"/>
      <c r="O15" s="44"/>
      <c r="P15" s="44"/>
      <c r="Q15" s="44"/>
      <c r="R15" s="44"/>
      <c r="S15" s="108">
        <f>SUM(G15:R15)</f>
        <v>0</v>
      </c>
      <c r="AA15" s="16"/>
    </row>
    <row r="16" spans="1:27" ht="67.5" customHeight="1" thickBot="1">
      <c r="A16" s="290"/>
      <c r="B16" s="39">
        <v>12371</v>
      </c>
      <c r="C16" s="40" t="s">
        <v>51</v>
      </c>
      <c r="D16" s="40" t="s">
        <v>168</v>
      </c>
      <c r="E16" s="39">
        <v>12</v>
      </c>
      <c r="F16" s="40" t="s">
        <v>52</v>
      </c>
      <c r="G16" s="39">
        <v>1</v>
      </c>
      <c r="H16" s="39">
        <v>1</v>
      </c>
      <c r="I16" s="39">
        <v>1</v>
      </c>
      <c r="J16" s="204">
        <v>1</v>
      </c>
      <c r="K16" s="204">
        <v>1</v>
      </c>
      <c r="L16" s="204">
        <v>1</v>
      </c>
      <c r="M16" s="204"/>
      <c r="N16" s="204"/>
      <c r="O16" s="39"/>
      <c r="P16" s="39"/>
      <c r="Q16" s="39"/>
      <c r="R16" s="39"/>
      <c r="S16" s="108">
        <f>SUM(G16:R16)</f>
        <v>6</v>
      </c>
    </row>
    <row r="17" spans="1:19">
      <c r="A17" s="12"/>
      <c r="B17" s="13"/>
      <c r="C17" s="14"/>
      <c r="D17" s="14"/>
      <c r="E17" s="13"/>
      <c r="F17" s="1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</sheetData>
  <mergeCells count="10">
    <mergeCell ref="B12:B13"/>
    <mergeCell ref="C12:C13"/>
    <mergeCell ref="A12:A14"/>
    <mergeCell ref="A15:A16"/>
    <mergeCell ref="D12:D13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view="pageBreakPreview" topLeftCell="B6" zoomScale="62" zoomScaleNormal="80" zoomScaleSheetLayoutView="62" workbookViewId="0">
      <selection activeCell="S12" sqref="S12"/>
    </sheetView>
  </sheetViews>
  <sheetFormatPr baseColWidth="10" defaultRowHeight="14.25"/>
  <cols>
    <col min="1" max="1" width="16.85546875" style="163" customWidth="1"/>
    <col min="2" max="2" width="19.85546875" style="163" customWidth="1"/>
    <col min="3" max="3" width="23.140625" style="163" customWidth="1"/>
    <col min="4" max="4" width="22" style="163" customWidth="1"/>
    <col min="5" max="5" width="14.7109375" style="163" customWidth="1"/>
    <col min="6" max="6" width="16.85546875" style="163" customWidth="1"/>
    <col min="7" max="7" width="12.5703125" style="163" customWidth="1"/>
    <col min="8" max="8" width="12" style="163" customWidth="1"/>
    <col min="9" max="9" width="11.42578125" style="163"/>
    <col min="10" max="12" width="11.140625" style="163" customWidth="1"/>
    <col min="13" max="14" width="11.140625" style="163" hidden="1" customWidth="1"/>
    <col min="15" max="15" width="12.28515625" style="163" hidden="1" customWidth="1"/>
    <col min="16" max="16" width="9.28515625" style="163" hidden="1" customWidth="1"/>
    <col min="17" max="17" width="11.7109375" style="163" hidden="1" customWidth="1"/>
    <col min="18" max="18" width="4.5703125" style="163" hidden="1" customWidth="1"/>
    <col min="19" max="19" width="15.7109375" style="163" customWidth="1"/>
    <col min="20" max="20" width="11.42578125" style="163" customWidth="1"/>
    <col min="21" max="16384" width="11.42578125" style="163"/>
  </cols>
  <sheetData>
    <row r="2" spans="1:20" ht="18">
      <c r="A2" s="293" t="s">
        <v>21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20" ht="18">
      <c r="A3" s="293" t="s">
        <v>20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1:20" ht="18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5" thickBot="1"/>
    <row r="6" spans="1:20" ht="15" thickBot="1">
      <c r="A6" s="294" t="s">
        <v>0</v>
      </c>
      <c r="B6" s="295"/>
      <c r="C6" s="296"/>
      <c r="D6" s="152"/>
    </row>
    <row r="7" spans="1:20" ht="30.75" customHeight="1">
      <c r="A7" s="110" t="s">
        <v>1</v>
      </c>
      <c r="B7" s="51" t="s">
        <v>2</v>
      </c>
      <c r="C7" s="167" t="s">
        <v>3</v>
      </c>
      <c r="D7" s="153"/>
    </row>
    <row r="8" spans="1:20" ht="57.75" customHeight="1" thickBot="1">
      <c r="A8" s="161" t="s">
        <v>38</v>
      </c>
      <c r="B8" s="160" t="s">
        <v>73</v>
      </c>
      <c r="C8" s="60" t="s">
        <v>192</v>
      </c>
      <c r="D8" s="34"/>
    </row>
    <row r="9" spans="1:20" ht="15" thickBot="1">
      <c r="A9" s="164"/>
      <c r="B9" s="164"/>
      <c r="C9" s="164"/>
      <c r="D9" s="164"/>
    </row>
    <row r="10" spans="1:20" ht="18.75" thickBot="1">
      <c r="A10" s="297" t="s">
        <v>6</v>
      </c>
      <c r="B10" s="298"/>
      <c r="C10" s="298"/>
      <c r="D10" s="298"/>
      <c r="E10" s="298"/>
      <c r="F10" s="299"/>
      <c r="G10" s="300">
        <v>2016</v>
      </c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2"/>
    </row>
    <row r="11" spans="1:20" ht="41.25" thickBot="1">
      <c r="A11" s="168" t="s">
        <v>22</v>
      </c>
      <c r="B11" s="132" t="s">
        <v>24</v>
      </c>
      <c r="C11" s="132" t="s">
        <v>23</v>
      </c>
      <c r="D11" s="132" t="s">
        <v>13</v>
      </c>
      <c r="E11" s="132" t="s">
        <v>4</v>
      </c>
      <c r="F11" s="132" t="s">
        <v>5</v>
      </c>
      <c r="G11" s="132" t="s">
        <v>7</v>
      </c>
      <c r="H11" s="132" t="s">
        <v>25</v>
      </c>
      <c r="I11" s="132" t="s">
        <v>8</v>
      </c>
      <c r="J11" s="132" t="s">
        <v>14</v>
      </c>
      <c r="K11" s="132" t="s">
        <v>15</v>
      </c>
      <c r="L11" s="132" t="s">
        <v>16</v>
      </c>
      <c r="M11" s="132" t="s">
        <v>17</v>
      </c>
      <c r="N11" s="132" t="s">
        <v>18</v>
      </c>
      <c r="O11" s="132" t="s">
        <v>10</v>
      </c>
      <c r="P11" s="132" t="s">
        <v>19</v>
      </c>
      <c r="Q11" s="132" t="s">
        <v>11</v>
      </c>
      <c r="R11" s="132" t="s">
        <v>12</v>
      </c>
      <c r="S11" s="169" t="s">
        <v>9</v>
      </c>
    </row>
    <row r="12" spans="1:20" ht="64.5" customHeight="1">
      <c r="A12" s="305" t="s">
        <v>191</v>
      </c>
      <c r="B12" s="262">
        <v>12244</v>
      </c>
      <c r="C12" s="260" t="s">
        <v>71</v>
      </c>
      <c r="D12" s="157" t="s">
        <v>194</v>
      </c>
      <c r="E12" s="133">
        <v>1092316</v>
      </c>
      <c r="F12" s="157" t="s">
        <v>65</v>
      </c>
      <c r="G12" s="144">
        <v>181353</v>
      </c>
      <c r="H12" s="144">
        <v>888188</v>
      </c>
      <c r="I12" s="144">
        <v>238534</v>
      </c>
      <c r="J12" s="144">
        <v>323148</v>
      </c>
      <c r="K12" s="144">
        <v>185216</v>
      </c>
      <c r="L12" s="144">
        <v>333187</v>
      </c>
      <c r="M12" s="144"/>
      <c r="N12" s="144"/>
      <c r="O12" s="159"/>
      <c r="P12" s="159"/>
      <c r="Q12" s="159"/>
      <c r="R12" s="159"/>
      <c r="S12" s="170">
        <f>SUM(G12:R12)</f>
        <v>2149626</v>
      </c>
    </row>
    <row r="13" spans="1:20" ht="64.5" customHeight="1">
      <c r="A13" s="306"/>
      <c r="B13" s="304"/>
      <c r="C13" s="286"/>
      <c r="D13" s="308" t="s">
        <v>193</v>
      </c>
      <c r="E13" s="80">
        <v>2565698.59</v>
      </c>
      <c r="F13" s="178" t="s">
        <v>65</v>
      </c>
      <c r="G13" s="80">
        <v>197361.43</v>
      </c>
      <c r="H13" s="80">
        <v>197361.43</v>
      </c>
      <c r="I13" s="80">
        <v>197361.43</v>
      </c>
      <c r="J13" s="80">
        <v>197361.43</v>
      </c>
      <c r="K13" s="80">
        <v>197361.43</v>
      </c>
      <c r="L13" s="80">
        <v>197361.43</v>
      </c>
      <c r="M13" s="80"/>
      <c r="N13" s="80"/>
      <c r="O13" s="80"/>
      <c r="P13" s="80"/>
      <c r="Q13" s="80"/>
      <c r="R13" s="80"/>
      <c r="S13" s="171">
        <f>SUM(G13:R13)</f>
        <v>1184168.5799999998</v>
      </c>
    </row>
    <row r="14" spans="1:20" s="189" customFormat="1" ht="64.5" customHeight="1">
      <c r="A14" s="306"/>
      <c r="B14" s="304"/>
      <c r="C14" s="286"/>
      <c r="D14" s="309"/>
      <c r="E14" s="80">
        <v>41</v>
      </c>
      <c r="F14" s="188" t="s">
        <v>242</v>
      </c>
      <c r="G14" s="80">
        <v>41</v>
      </c>
      <c r="H14" s="80">
        <v>41</v>
      </c>
      <c r="I14" s="80">
        <v>41</v>
      </c>
      <c r="J14" s="80">
        <v>41</v>
      </c>
      <c r="K14" s="80">
        <v>41</v>
      </c>
      <c r="L14" s="80">
        <v>41</v>
      </c>
      <c r="M14" s="80"/>
      <c r="N14" s="80"/>
      <c r="O14" s="88"/>
      <c r="P14" s="88"/>
      <c r="Q14" s="88"/>
      <c r="R14" s="88"/>
      <c r="S14" s="171">
        <v>41</v>
      </c>
    </row>
    <row r="15" spans="1:20" ht="64.5" customHeight="1">
      <c r="A15" s="306"/>
      <c r="B15" s="304"/>
      <c r="C15" s="286"/>
      <c r="D15" s="303" t="s">
        <v>189</v>
      </c>
      <c r="E15" s="80">
        <v>1817</v>
      </c>
      <c r="F15" s="162" t="s">
        <v>72</v>
      </c>
      <c r="G15" s="80">
        <v>97</v>
      </c>
      <c r="H15" s="80">
        <v>104</v>
      </c>
      <c r="I15" s="80">
        <v>103</v>
      </c>
      <c r="J15" s="80">
        <v>51</v>
      </c>
      <c r="K15" s="80">
        <v>63</v>
      </c>
      <c r="L15" s="80">
        <v>73</v>
      </c>
      <c r="M15" s="80"/>
      <c r="N15" s="80"/>
      <c r="O15" s="165"/>
      <c r="P15" s="165"/>
      <c r="Q15" s="165"/>
      <c r="R15" s="165"/>
      <c r="S15" s="171">
        <f>SUM(G15:R15)</f>
        <v>491</v>
      </c>
    </row>
    <row r="16" spans="1:20" ht="64.5" customHeight="1">
      <c r="A16" s="306"/>
      <c r="B16" s="304"/>
      <c r="C16" s="286"/>
      <c r="D16" s="303"/>
      <c r="E16" s="88">
        <f>E15*400</f>
        <v>726800</v>
      </c>
      <c r="F16" s="162" t="s">
        <v>65</v>
      </c>
      <c r="G16" s="80">
        <f>G15*400</f>
        <v>38800</v>
      </c>
      <c r="H16" s="80">
        <f>H15*400</f>
        <v>41600</v>
      </c>
      <c r="I16" s="80">
        <f>I15*400</f>
        <v>41200</v>
      </c>
      <c r="J16" s="80">
        <v>447400</v>
      </c>
      <c r="K16" s="80">
        <v>60600</v>
      </c>
      <c r="L16" s="80">
        <v>183068</v>
      </c>
      <c r="M16" s="80"/>
      <c r="N16" s="80"/>
      <c r="O16" s="165"/>
      <c r="P16" s="165"/>
      <c r="Q16" s="165"/>
      <c r="R16" s="165"/>
      <c r="S16" s="171">
        <f>SUM(G16:R16)</f>
        <v>812668</v>
      </c>
    </row>
    <row r="17" spans="1:19" ht="64.5" customHeight="1">
      <c r="A17" s="306"/>
      <c r="B17" s="304"/>
      <c r="C17" s="286"/>
      <c r="D17" s="303" t="s">
        <v>129</v>
      </c>
      <c r="E17" s="80">
        <v>9331</v>
      </c>
      <c r="F17" s="162" t="s">
        <v>72</v>
      </c>
      <c r="G17" s="80">
        <v>748</v>
      </c>
      <c r="H17" s="80">
        <v>664</v>
      </c>
      <c r="I17" s="80">
        <v>697</v>
      </c>
      <c r="J17" s="80">
        <v>664</v>
      </c>
      <c r="K17" s="80">
        <v>756</v>
      </c>
      <c r="L17" s="80">
        <v>475</v>
      </c>
      <c r="M17" s="80"/>
      <c r="N17" s="80"/>
      <c r="O17" s="165"/>
      <c r="P17" s="165"/>
      <c r="Q17" s="165"/>
      <c r="R17" s="165"/>
      <c r="S17" s="171">
        <f>SUM(G17:R17)</f>
        <v>4004</v>
      </c>
    </row>
    <row r="18" spans="1:19" ht="30.75" customHeight="1">
      <c r="A18" s="306"/>
      <c r="B18" s="304"/>
      <c r="C18" s="286"/>
      <c r="D18" s="303"/>
      <c r="E18" s="80">
        <v>9331</v>
      </c>
      <c r="F18" s="162" t="s">
        <v>130</v>
      </c>
      <c r="G18" s="80">
        <v>748</v>
      </c>
      <c r="H18" s="80">
        <v>664</v>
      </c>
      <c r="I18" s="80">
        <v>697</v>
      </c>
      <c r="J18" s="80">
        <v>664</v>
      </c>
      <c r="K18" s="80">
        <v>756</v>
      </c>
      <c r="L18" s="80">
        <v>475</v>
      </c>
      <c r="M18" s="80"/>
      <c r="N18" s="80"/>
      <c r="O18" s="165"/>
      <c r="P18" s="165"/>
      <c r="Q18" s="165"/>
      <c r="R18" s="165"/>
      <c r="S18" s="171">
        <f>SUM(G18:R18)</f>
        <v>4004</v>
      </c>
    </row>
    <row r="19" spans="1:19" ht="36" customHeight="1" thickBot="1">
      <c r="A19" s="307"/>
      <c r="B19" s="263"/>
      <c r="C19" s="261"/>
      <c r="D19" s="112" t="s">
        <v>190</v>
      </c>
      <c r="E19" s="131">
        <v>29773700</v>
      </c>
      <c r="F19" s="158" t="s">
        <v>65</v>
      </c>
      <c r="G19" s="131">
        <v>29773700</v>
      </c>
      <c r="H19" s="131">
        <v>29773700</v>
      </c>
      <c r="I19" s="131">
        <v>29773700</v>
      </c>
      <c r="J19" s="197">
        <v>2381896</v>
      </c>
      <c r="K19" s="197">
        <v>2381896</v>
      </c>
      <c r="L19" s="197">
        <v>2381896</v>
      </c>
      <c r="M19" s="197"/>
      <c r="N19" s="197"/>
      <c r="O19" s="160"/>
      <c r="P19" s="160"/>
      <c r="Q19" s="160"/>
      <c r="R19" s="160"/>
      <c r="S19" s="172">
        <f>SUM(G19:R19)</f>
        <v>96466788</v>
      </c>
    </row>
  </sheetData>
  <mergeCells count="11">
    <mergeCell ref="D15:D16"/>
    <mergeCell ref="D17:D18"/>
    <mergeCell ref="C12:C19"/>
    <mergeCell ref="B12:B19"/>
    <mergeCell ref="A12:A19"/>
    <mergeCell ref="D13:D14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2"/>
  <sheetViews>
    <sheetView view="pageBreakPreview" topLeftCell="B6" zoomScale="57" zoomScaleNormal="64" zoomScaleSheetLayoutView="57" workbookViewId="0">
      <selection activeCell="U14" sqref="U14"/>
    </sheetView>
  </sheetViews>
  <sheetFormatPr baseColWidth="10" defaultRowHeight="18"/>
  <cols>
    <col min="1" max="1" width="34.7109375" style="81" customWidth="1"/>
    <col min="2" max="2" width="25.5703125" style="81" customWidth="1"/>
    <col min="3" max="3" width="35.28515625" style="81" customWidth="1"/>
    <col min="4" max="4" width="40.28515625" style="81" customWidth="1"/>
    <col min="5" max="5" width="21.5703125" style="81" bestFit="1" customWidth="1"/>
    <col min="6" max="6" width="17.7109375" style="81" customWidth="1"/>
    <col min="7" max="7" width="22.140625" style="81" customWidth="1"/>
    <col min="8" max="8" width="19.42578125" style="81" customWidth="1"/>
    <col min="9" max="9" width="15.42578125" style="81" customWidth="1"/>
    <col min="10" max="12" width="17" style="81" customWidth="1"/>
    <col min="13" max="18" width="17" style="81" hidden="1" customWidth="1"/>
    <col min="19" max="19" width="17.7109375" style="114" customWidth="1"/>
    <col min="20" max="16384" width="11.42578125" style="81"/>
  </cols>
  <sheetData>
    <row r="2" spans="1:20" ht="15">
      <c r="A2" s="310" t="s">
        <v>21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20" ht="15">
      <c r="A3" s="310" t="s">
        <v>20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</row>
    <row r="4" spans="1:20">
      <c r="A4" s="113"/>
      <c r="B4" s="113"/>
      <c r="C4" s="113"/>
      <c r="D4" s="113"/>
      <c r="E4" s="113"/>
      <c r="F4" s="113"/>
      <c r="G4" s="113"/>
      <c r="H4" s="113"/>
      <c r="I4" s="113"/>
      <c r="J4" s="203"/>
      <c r="K4" s="203"/>
      <c r="L4" s="203"/>
      <c r="M4" s="203"/>
      <c r="N4" s="203"/>
      <c r="O4" s="203"/>
      <c r="P4" s="203"/>
      <c r="Q4" s="203"/>
      <c r="R4" s="203"/>
      <c r="T4" s="113"/>
    </row>
    <row r="5" spans="1:20" ht="18.75" thickBot="1"/>
    <row r="6" spans="1:20">
      <c r="A6" s="311" t="s">
        <v>0</v>
      </c>
      <c r="B6" s="312"/>
      <c r="C6" s="313"/>
      <c r="D6" s="115"/>
    </row>
    <row r="7" spans="1:20" ht="21" customHeight="1">
      <c r="A7" s="116" t="s">
        <v>1</v>
      </c>
      <c r="B7" s="117" t="s">
        <v>2</v>
      </c>
      <c r="C7" s="89" t="s">
        <v>3</v>
      </c>
      <c r="D7" s="21"/>
    </row>
    <row r="8" spans="1:20" ht="39" customHeight="1" thickBot="1">
      <c r="A8" s="90" t="s">
        <v>38</v>
      </c>
      <c r="B8" s="91" t="s">
        <v>43</v>
      </c>
      <c r="C8" s="92" t="s">
        <v>122</v>
      </c>
      <c r="D8" s="118"/>
    </row>
    <row r="9" spans="1:20" ht="18.75" thickBot="1">
      <c r="A9" s="119"/>
      <c r="B9" s="119"/>
      <c r="C9" s="119"/>
      <c r="D9" s="119"/>
      <c r="F9" s="120"/>
    </row>
    <row r="10" spans="1:20" ht="33.75" customHeight="1" thickBot="1">
      <c r="A10" s="314" t="s">
        <v>6</v>
      </c>
      <c r="B10" s="315"/>
      <c r="C10" s="315"/>
      <c r="D10" s="315"/>
      <c r="E10" s="315"/>
      <c r="F10" s="316"/>
      <c r="G10" s="314">
        <v>2016</v>
      </c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6"/>
    </row>
    <row r="11" spans="1:20" s="111" customFormat="1" ht="48.75" customHeight="1">
      <c r="A11" s="70" t="s">
        <v>22</v>
      </c>
      <c r="B11" s="55" t="s">
        <v>24</v>
      </c>
      <c r="C11" s="55" t="s">
        <v>23</v>
      </c>
      <c r="D11" s="55" t="s">
        <v>13</v>
      </c>
      <c r="E11" s="55" t="s">
        <v>4</v>
      </c>
      <c r="F11" s="55" t="s">
        <v>123</v>
      </c>
      <c r="G11" s="55" t="s">
        <v>7</v>
      </c>
      <c r="H11" s="55" t="s">
        <v>25</v>
      </c>
      <c r="I11" s="55" t="s">
        <v>8</v>
      </c>
      <c r="J11" s="55" t="s">
        <v>14</v>
      </c>
      <c r="K11" s="55" t="s">
        <v>15</v>
      </c>
      <c r="L11" s="55" t="s">
        <v>16</v>
      </c>
      <c r="M11" s="55" t="s">
        <v>17</v>
      </c>
      <c r="N11" s="55" t="s">
        <v>18</v>
      </c>
      <c r="O11" s="55" t="s">
        <v>10</v>
      </c>
      <c r="P11" s="55" t="s">
        <v>19</v>
      </c>
      <c r="Q11" s="55" t="s">
        <v>11</v>
      </c>
      <c r="R11" s="55" t="s">
        <v>12</v>
      </c>
      <c r="S11" s="210" t="s">
        <v>9</v>
      </c>
    </row>
    <row r="12" spans="1:20" ht="48.75" customHeight="1">
      <c r="A12" s="317" t="s">
        <v>124</v>
      </c>
      <c r="B12" s="285">
        <v>12322</v>
      </c>
      <c r="C12" s="286" t="s">
        <v>125</v>
      </c>
      <c r="D12" s="286" t="s">
        <v>126</v>
      </c>
      <c r="E12" s="178">
        <v>4908581</v>
      </c>
      <c r="F12" s="178" t="s">
        <v>65</v>
      </c>
      <c r="G12" s="80">
        <v>377583</v>
      </c>
      <c r="H12" s="80">
        <v>377583</v>
      </c>
      <c r="I12" s="80">
        <v>524187</v>
      </c>
      <c r="J12" s="211">
        <v>421025</v>
      </c>
      <c r="K12" s="211">
        <v>565101</v>
      </c>
      <c r="L12" s="211">
        <v>377583</v>
      </c>
      <c r="M12" s="211"/>
      <c r="N12" s="211"/>
      <c r="O12" s="106"/>
      <c r="P12" s="106"/>
      <c r="Q12" s="106"/>
      <c r="R12" s="106"/>
      <c r="S12" s="171">
        <f>SUM(G12:R12)</f>
        <v>2643062</v>
      </c>
    </row>
    <row r="13" spans="1:20" ht="48.75" customHeight="1">
      <c r="A13" s="317"/>
      <c r="B13" s="285"/>
      <c r="C13" s="286"/>
      <c r="D13" s="286"/>
      <c r="E13" s="178">
        <v>76</v>
      </c>
      <c r="F13" s="178" t="s">
        <v>242</v>
      </c>
      <c r="G13" s="178">
        <v>76</v>
      </c>
      <c r="H13" s="178">
        <v>76</v>
      </c>
      <c r="I13" s="178">
        <v>76</v>
      </c>
      <c r="J13" s="178">
        <v>76</v>
      </c>
      <c r="K13" s="178">
        <v>76</v>
      </c>
      <c r="L13" s="178">
        <v>76</v>
      </c>
      <c r="M13" s="178"/>
      <c r="N13" s="178"/>
      <c r="O13" s="106"/>
      <c r="P13" s="106"/>
      <c r="Q13" s="106"/>
      <c r="R13" s="106"/>
      <c r="S13" s="171">
        <v>76</v>
      </c>
    </row>
    <row r="14" spans="1:20" ht="48.75" customHeight="1">
      <c r="A14" s="317"/>
      <c r="B14" s="285"/>
      <c r="C14" s="286"/>
      <c r="D14" s="201" t="s">
        <v>127</v>
      </c>
      <c r="E14" s="178">
        <v>32670372</v>
      </c>
      <c r="F14" s="178" t="s">
        <v>65</v>
      </c>
      <c r="G14" s="80">
        <v>2478126</v>
      </c>
      <c r="H14" s="80">
        <v>2628116</v>
      </c>
      <c r="I14" s="80">
        <v>2811384</v>
      </c>
      <c r="J14" s="211">
        <v>2655676</v>
      </c>
      <c r="K14" s="211">
        <v>2739771</v>
      </c>
      <c r="L14" s="211">
        <v>2687944</v>
      </c>
      <c r="M14" s="211"/>
      <c r="N14" s="211"/>
      <c r="O14" s="106"/>
      <c r="P14" s="106"/>
      <c r="Q14" s="106"/>
      <c r="R14" s="106"/>
      <c r="S14" s="171">
        <f t="shared" ref="S14:S22" si="0">SUM(G14:R14)</f>
        <v>16001017</v>
      </c>
    </row>
    <row r="15" spans="1:20" ht="40.5" customHeight="1">
      <c r="A15" s="317"/>
      <c r="B15" s="285"/>
      <c r="C15" s="286"/>
      <c r="D15" s="286" t="s">
        <v>128</v>
      </c>
      <c r="E15" s="178">
        <v>1549</v>
      </c>
      <c r="F15" s="178" t="s">
        <v>72</v>
      </c>
      <c r="G15" s="80">
        <v>113</v>
      </c>
      <c r="H15" s="80">
        <v>310</v>
      </c>
      <c r="I15" s="80">
        <v>430</v>
      </c>
      <c r="J15" s="139">
        <v>625</v>
      </c>
      <c r="K15" s="139">
        <v>232</v>
      </c>
      <c r="L15" s="139">
        <v>177</v>
      </c>
      <c r="M15" s="139"/>
      <c r="N15" s="139"/>
      <c r="O15" s="106"/>
      <c r="P15" s="106"/>
      <c r="Q15" s="106"/>
      <c r="R15" s="106"/>
      <c r="S15" s="171">
        <f t="shared" si="0"/>
        <v>1887</v>
      </c>
    </row>
    <row r="16" spans="1:20" ht="42.75" customHeight="1">
      <c r="A16" s="317"/>
      <c r="B16" s="285"/>
      <c r="C16" s="286"/>
      <c r="D16" s="286"/>
      <c r="E16" s="178">
        <v>3123513.01</v>
      </c>
      <c r="F16" s="178" t="s">
        <v>65</v>
      </c>
      <c r="G16" s="80">
        <v>259734</v>
      </c>
      <c r="H16" s="80">
        <v>296652</v>
      </c>
      <c r="I16" s="80">
        <v>315245</v>
      </c>
      <c r="J16" s="211">
        <v>373215</v>
      </c>
      <c r="K16" s="211">
        <v>252045</v>
      </c>
      <c r="L16" s="211">
        <v>299378</v>
      </c>
      <c r="M16" s="211"/>
      <c r="N16" s="211"/>
      <c r="O16" s="106"/>
      <c r="P16" s="106"/>
      <c r="Q16" s="106"/>
      <c r="R16" s="106"/>
      <c r="S16" s="171">
        <f t="shared" si="0"/>
        <v>1796269</v>
      </c>
    </row>
    <row r="17" spans="1:19" ht="47.25" customHeight="1">
      <c r="A17" s="317"/>
      <c r="B17" s="285"/>
      <c r="C17" s="286"/>
      <c r="D17" s="286" t="s">
        <v>129</v>
      </c>
      <c r="E17" s="178">
        <v>11316</v>
      </c>
      <c r="F17" s="178" t="s">
        <v>72</v>
      </c>
      <c r="G17" s="80">
        <v>829</v>
      </c>
      <c r="H17" s="80">
        <v>848</v>
      </c>
      <c r="I17" s="80">
        <v>917</v>
      </c>
      <c r="J17" s="139">
        <v>847</v>
      </c>
      <c r="K17" s="139">
        <v>862</v>
      </c>
      <c r="L17" s="139">
        <v>1056</v>
      </c>
      <c r="M17" s="139"/>
      <c r="N17" s="139"/>
      <c r="O17" s="106"/>
      <c r="P17" s="106"/>
      <c r="Q17" s="106"/>
      <c r="R17" s="106"/>
      <c r="S17" s="171">
        <f t="shared" si="0"/>
        <v>5359</v>
      </c>
    </row>
    <row r="18" spans="1:19" ht="47.25" customHeight="1">
      <c r="A18" s="317"/>
      <c r="B18" s="285"/>
      <c r="C18" s="286"/>
      <c r="D18" s="286"/>
      <c r="E18" s="178">
        <v>11417</v>
      </c>
      <c r="F18" s="178" t="s">
        <v>130</v>
      </c>
      <c r="G18" s="80">
        <v>821</v>
      </c>
      <c r="H18" s="80">
        <v>877</v>
      </c>
      <c r="I18" s="80">
        <v>964</v>
      </c>
      <c r="J18" s="139">
        <v>833</v>
      </c>
      <c r="K18" s="139">
        <v>837</v>
      </c>
      <c r="L18" s="139">
        <v>1087</v>
      </c>
      <c r="M18" s="139"/>
      <c r="N18" s="139"/>
      <c r="O18" s="106"/>
      <c r="P18" s="106"/>
      <c r="Q18" s="106"/>
      <c r="R18" s="106"/>
      <c r="S18" s="171">
        <f t="shared" si="0"/>
        <v>5419</v>
      </c>
    </row>
    <row r="19" spans="1:19" ht="48.75" customHeight="1">
      <c r="A19" s="317"/>
      <c r="B19" s="285"/>
      <c r="C19" s="286"/>
      <c r="D19" s="201" t="s">
        <v>131</v>
      </c>
      <c r="E19" s="178">
        <v>1956366</v>
      </c>
      <c r="F19" s="178" t="s">
        <v>65</v>
      </c>
      <c r="G19" s="80">
        <v>227215</v>
      </c>
      <c r="H19" s="80">
        <v>0</v>
      </c>
      <c r="I19" s="80">
        <v>140556</v>
      </c>
      <c r="J19" s="211">
        <v>113402</v>
      </c>
      <c r="K19" s="211">
        <v>150433</v>
      </c>
      <c r="L19" s="211">
        <v>135065</v>
      </c>
      <c r="M19" s="211"/>
      <c r="N19" s="211"/>
      <c r="O19" s="106"/>
      <c r="P19" s="106"/>
      <c r="Q19" s="106"/>
      <c r="R19" s="106"/>
      <c r="S19" s="171">
        <f t="shared" si="0"/>
        <v>766671</v>
      </c>
    </row>
    <row r="20" spans="1:19" ht="48.75" customHeight="1">
      <c r="A20" s="317"/>
      <c r="B20" s="285"/>
      <c r="C20" s="286"/>
      <c r="D20" s="201" t="s">
        <v>132</v>
      </c>
      <c r="E20" s="178">
        <v>238522880</v>
      </c>
      <c r="F20" s="178" t="s">
        <v>65</v>
      </c>
      <c r="G20" s="80">
        <v>13164255</v>
      </c>
      <c r="H20" s="80">
        <v>12949742</v>
      </c>
      <c r="I20" s="80">
        <v>13591837</v>
      </c>
      <c r="J20" s="211">
        <v>16431562</v>
      </c>
      <c r="K20" s="211">
        <v>17787920</v>
      </c>
      <c r="L20" s="211">
        <v>13591837</v>
      </c>
      <c r="M20" s="211"/>
      <c r="N20" s="211"/>
      <c r="O20" s="106"/>
      <c r="P20" s="106"/>
      <c r="Q20" s="106"/>
      <c r="R20" s="106"/>
      <c r="S20" s="171">
        <f t="shared" si="0"/>
        <v>87517153</v>
      </c>
    </row>
    <row r="21" spans="1:19" ht="48.75" customHeight="1">
      <c r="A21" s="317"/>
      <c r="B21" s="285"/>
      <c r="C21" s="286"/>
      <c r="D21" s="286" t="s">
        <v>133</v>
      </c>
      <c r="E21" s="178">
        <v>9550.64</v>
      </c>
      <c r="F21" s="178" t="s">
        <v>134</v>
      </c>
      <c r="G21" s="80">
        <v>752.61</v>
      </c>
      <c r="H21" s="80">
        <v>631.64</v>
      </c>
      <c r="I21" s="80">
        <v>688.14</v>
      </c>
      <c r="J21" s="211">
        <v>560</v>
      </c>
      <c r="K21" s="211">
        <v>506.5</v>
      </c>
      <c r="L21" s="211">
        <v>827.09</v>
      </c>
      <c r="M21" s="211"/>
      <c r="N21" s="211"/>
      <c r="O21" s="106"/>
      <c r="P21" s="106"/>
      <c r="Q21" s="106"/>
      <c r="R21" s="106"/>
      <c r="S21" s="171">
        <f t="shared" si="0"/>
        <v>3965.98</v>
      </c>
    </row>
    <row r="22" spans="1:19" ht="48.75" customHeight="1" thickBot="1">
      <c r="A22" s="265"/>
      <c r="B22" s="318"/>
      <c r="C22" s="261"/>
      <c r="D22" s="261"/>
      <c r="E22" s="186">
        <v>38202.559999999998</v>
      </c>
      <c r="F22" s="186" t="s">
        <v>67</v>
      </c>
      <c r="G22" s="131">
        <v>3010.42</v>
      </c>
      <c r="H22" s="131">
        <v>2526.56</v>
      </c>
      <c r="I22" s="131">
        <v>2752.56</v>
      </c>
      <c r="J22" s="212">
        <v>2240</v>
      </c>
      <c r="K22" s="212">
        <v>2026</v>
      </c>
      <c r="L22" s="212">
        <v>3287.16</v>
      </c>
      <c r="M22" s="212"/>
      <c r="N22" s="212"/>
      <c r="O22" s="197"/>
      <c r="P22" s="197"/>
      <c r="Q22" s="197"/>
      <c r="R22" s="197"/>
      <c r="S22" s="172">
        <f t="shared" si="0"/>
        <v>15842.699999999999</v>
      </c>
    </row>
  </sheetData>
  <mergeCells count="12">
    <mergeCell ref="D21:D22"/>
    <mergeCell ref="A2:S2"/>
    <mergeCell ref="A3:T3"/>
    <mergeCell ref="A6:C6"/>
    <mergeCell ref="A10:F10"/>
    <mergeCell ref="G10:S10"/>
    <mergeCell ref="A12:A22"/>
    <mergeCell ref="B12:B22"/>
    <mergeCell ref="C12:C22"/>
    <mergeCell ref="D15:D16"/>
    <mergeCell ref="D17:D18"/>
    <mergeCell ref="D12:D13"/>
  </mergeCells>
  <pageMargins left="0.7" right="0.7" top="0.75" bottom="0.75" header="0.3" footer="0.3"/>
  <pageSetup scale="36" orientation="landscape" r:id="rId1"/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view="pageBreakPreview" zoomScale="60" zoomScaleNormal="80" workbookViewId="0">
      <selection activeCell="W14" sqref="W14"/>
    </sheetView>
  </sheetViews>
  <sheetFormatPr baseColWidth="10" defaultRowHeight="14.25"/>
  <cols>
    <col min="1" max="1" width="21" style="32" customWidth="1"/>
    <col min="2" max="2" width="19.85546875" style="32" customWidth="1"/>
    <col min="3" max="3" width="32.42578125" style="32" customWidth="1"/>
    <col min="4" max="4" width="28.5703125" style="32" customWidth="1"/>
    <col min="5" max="5" width="14.7109375" style="32" customWidth="1"/>
    <col min="6" max="6" width="16.85546875" style="32" customWidth="1"/>
    <col min="7" max="7" width="12.5703125" style="32" customWidth="1"/>
    <col min="8" max="8" width="12" style="32" customWidth="1"/>
    <col min="9" max="9" width="11.42578125" style="32"/>
    <col min="10" max="12" width="11.42578125" style="32" customWidth="1"/>
    <col min="13" max="18" width="11.42578125" style="32" hidden="1" customWidth="1"/>
    <col min="19" max="19" width="14.42578125" style="32" customWidth="1"/>
    <col min="20" max="16384" width="11.42578125" style="32"/>
  </cols>
  <sheetData>
    <row r="2" spans="1:19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1:19" ht="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320" t="s">
        <v>0</v>
      </c>
      <c r="B6" s="320"/>
      <c r="C6" s="320"/>
      <c r="D6" s="33"/>
    </row>
    <row r="7" spans="1:19">
      <c r="A7" s="66" t="s">
        <v>1</v>
      </c>
      <c r="B7" s="66" t="s">
        <v>2</v>
      </c>
      <c r="C7" s="66" t="s">
        <v>3</v>
      </c>
      <c r="D7" s="8"/>
    </row>
    <row r="8" spans="1:19" ht="25.5">
      <c r="A8" s="26" t="s">
        <v>38</v>
      </c>
      <c r="B8" s="26" t="s">
        <v>73</v>
      </c>
      <c r="C8" s="26" t="s">
        <v>74</v>
      </c>
      <c r="D8" s="34"/>
    </row>
    <row r="9" spans="1:19" ht="15" thickBot="1">
      <c r="A9" s="35"/>
      <c r="B9" s="35"/>
      <c r="C9" s="35"/>
      <c r="D9" s="35"/>
      <c r="F9" s="42"/>
    </row>
    <row r="10" spans="1:19" ht="18.75" thickBot="1">
      <c r="A10" s="270" t="s">
        <v>6</v>
      </c>
      <c r="B10" s="271"/>
      <c r="C10" s="271"/>
      <c r="D10" s="271"/>
      <c r="E10" s="271"/>
      <c r="F10" s="272"/>
      <c r="G10" s="321">
        <v>2016</v>
      </c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3"/>
    </row>
    <row r="11" spans="1:19" ht="40.5">
      <c r="A11" s="54" t="s">
        <v>22</v>
      </c>
      <c r="B11" s="55" t="s">
        <v>24</v>
      </c>
      <c r="C11" s="55" t="s">
        <v>23</v>
      </c>
      <c r="D11" s="55" t="s">
        <v>13</v>
      </c>
      <c r="E11" s="140" t="s">
        <v>4</v>
      </c>
      <c r="F11" s="55" t="s">
        <v>5</v>
      </c>
      <c r="G11" s="56" t="s">
        <v>7</v>
      </c>
      <c r="H11" s="56" t="s">
        <v>25</v>
      </c>
      <c r="I11" s="56" t="s">
        <v>8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56" t="s">
        <v>10</v>
      </c>
      <c r="P11" s="56" t="s">
        <v>19</v>
      </c>
      <c r="Q11" s="56" t="s">
        <v>11</v>
      </c>
      <c r="R11" s="56" t="s">
        <v>12</v>
      </c>
      <c r="S11" s="57" t="s">
        <v>9</v>
      </c>
    </row>
    <row r="12" spans="1:19" ht="45" customHeight="1">
      <c r="A12" s="317" t="s">
        <v>75</v>
      </c>
      <c r="B12" s="304">
        <v>12273</v>
      </c>
      <c r="C12" s="286" t="s">
        <v>76</v>
      </c>
      <c r="D12" s="135" t="s">
        <v>77</v>
      </c>
      <c r="E12" s="139">
        <v>180</v>
      </c>
      <c r="F12" s="137" t="s">
        <v>200</v>
      </c>
      <c r="G12" s="200">
        <v>95</v>
      </c>
      <c r="H12" s="200">
        <v>58</v>
      </c>
      <c r="I12" s="213">
        <v>95</v>
      </c>
      <c r="J12" s="139">
        <v>131</v>
      </c>
      <c r="K12" s="139">
        <v>61</v>
      </c>
      <c r="L12" s="139">
        <v>87</v>
      </c>
      <c r="M12" s="139"/>
      <c r="N12" s="139"/>
      <c r="O12" s="215"/>
      <c r="P12" s="200"/>
      <c r="Q12" s="200"/>
      <c r="R12" s="200"/>
      <c r="S12" s="108">
        <f>SUM(G12:R12)</f>
        <v>527</v>
      </c>
    </row>
    <row r="13" spans="1:19" ht="56.25" customHeight="1">
      <c r="A13" s="317"/>
      <c r="B13" s="304"/>
      <c r="C13" s="286"/>
      <c r="D13" s="135" t="s">
        <v>78</v>
      </c>
      <c r="E13" s="139">
        <v>15</v>
      </c>
      <c r="F13" s="137" t="s">
        <v>47</v>
      </c>
      <c r="G13" s="200">
        <v>0</v>
      </c>
      <c r="H13" s="200">
        <v>0</v>
      </c>
      <c r="I13" s="213">
        <v>0</v>
      </c>
      <c r="J13" s="139">
        <v>0</v>
      </c>
      <c r="K13" s="139">
        <v>0</v>
      </c>
      <c r="L13" s="139">
        <v>15</v>
      </c>
      <c r="M13" s="139"/>
      <c r="N13" s="139"/>
      <c r="O13" s="215"/>
      <c r="P13" s="200"/>
      <c r="Q13" s="200"/>
      <c r="R13" s="200"/>
      <c r="S13" s="108">
        <f>SUM(G13:R13)</f>
        <v>15</v>
      </c>
    </row>
    <row r="14" spans="1:19" ht="45" customHeight="1">
      <c r="A14" s="317"/>
      <c r="B14" s="304"/>
      <c r="C14" s="286"/>
      <c r="D14" s="135" t="s">
        <v>80</v>
      </c>
      <c r="E14" s="178">
        <v>2500</v>
      </c>
      <c r="F14" s="137" t="s">
        <v>200</v>
      </c>
      <c r="G14" s="178">
        <v>1607</v>
      </c>
      <c r="H14" s="178">
        <v>1219</v>
      </c>
      <c r="I14" s="178">
        <v>3129</v>
      </c>
      <c r="J14" s="178">
        <v>1397</v>
      </c>
      <c r="K14" s="178">
        <v>1379</v>
      </c>
      <c r="L14" s="178">
        <v>1300</v>
      </c>
      <c r="M14" s="178"/>
      <c r="N14" s="178"/>
      <c r="O14" s="178"/>
      <c r="P14" s="178"/>
      <c r="Q14" s="178"/>
      <c r="R14" s="178"/>
      <c r="S14" s="178">
        <f>SUM(G14:R14)</f>
        <v>10031</v>
      </c>
    </row>
    <row r="15" spans="1:19" ht="45" customHeight="1" thickBot="1">
      <c r="A15" s="265"/>
      <c r="B15" s="263"/>
      <c r="C15" s="261"/>
      <c r="D15" s="136" t="s">
        <v>81</v>
      </c>
      <c r="E15" s="141">
        <v>100</v>
      </c>
      <c r="F15" s="138" t="s">
        <v>47</v>
      </c>
      <c r="G15" s="204">
        <v>30</v>
      </c>
      <c r="H15" s="204">
        <v>11</v>
      </c>
      <c r="I15" s="214">
        <v>24</v>
      </c>
      <c r="J15" s="141">
        <v>16</v>
      </c>
      <c r="K15" s="141">
        <v>14</v>
      </c>
      <c r="L15" s="141">
        <v>15</v>
      </c>
      <c r="M15" s="141"/>
      <c r="N15" s="141"/>
      <c r="O15" s="216"/>
      <c r="P15" s="204"/>
      <c r="Q15" s="204"/>
      <c r="R15" s="204"/>
      <c r="S15" s="72">
        <f>SUM(G15:R15)</f>
        <v>110</v>
      </c>
    </row>
  </sheetData>
  <mergeCells count="8">
    <mergeCell ref="A12:A15"/>
    <mergeCell ref="B12:B15"/>
    <mergeCell ref="C12:C15"/>
    <mergeCell ref="A2:S2"/>
    <mergeCell ref="A3:S3"/>
    <mergeCell ref="A6:C6"/>
    <mergeCell ref="A10:F10"/>
    <mergeCell ref="G10:S10"/>
  </mergeCell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view="pageBreakPreview" topLeftCell="A7" zoomScale="60" zoomScaleNormal="70" workbookViewId="0">
      <selection activeCell="S16" sqref="S16"/>
    </sheetView>
  </sheetViews>
  <sheetFormatPr baseColWidth="10" defaultColWidth="11.42578125" defaultRowHeight="14.25"/>
  <cols>
    <col min="1" max="1" width="24" style="32" customWidth="1"/>
    <col min="2" max="2" width="19.85546875" style="32" customWidth="1"/>
    <col min="3" max="3" width="30.42578125" style="32" customWidth="1"/>
    <col min="4" max="4" width="30" style="32" customWidth="1"/>
    <col min="5" max="9" width="15.5703125" style="32" customWidth="1"/>
    <col min="10" max="12" width="11.42578125" style="32" customWidth="1"/>
    <col min="13" max="14" width="11.42578125" style="32" hidden="1" customWidth="1"/>
    <col min="15" max="15" width="15.85546875" style="32" hidden="1" customWidth="1"/>
    <col min="16" max="16" width="15.28515625" style="32" hidden="1" customWidth="1"/>
    <col min="17" max="17" width="14.85546875" style="32" hidden="1" customWidth="1"/>
    <col min="18" max="18" width="14.140625" style="32" hidden="1" customWidth="1"/>
    <col min="19" max="20" width="11.42578125" style="32"/>
    <col min="21" max="21" width="25.7109375" style="32" customWidth="1"/>
    <col min="22" max="16384" width="11.42578125" style="32"/>
  </cols>
  <sheetData>
    <row r="2" spans="1:20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205"/>
      <c r="L4" s="205"/>
      <c r="M4" s="205"/>
      <c r="N4" s="205"/>
      <c r="O4" s="205"/>
      <c r="P4" s="205"/>
      <c r="Q4" s="205"/>
      <c r="R4" s="205"/>
      <c r="S4" s="31"/>
      <c r="T4" s="31"/>
    </row>
    <row r="5" spans="1:20" ht="23.25" customHeight="1" thickBot="1"/>
    <row r="6" spans="1:20" ht="15" customHeight="1">
      <c r="A6" s="324" t="s">
        <v>0</v>
      </c>
      <c r="B6" s="325"/>
      <c r="C6" s="326"/>
      <c r="D6" s="33"/>
    </row>
    <row r="7" spans="1:20">
      <c r="A7" s="79" t="s">
        <v>1</v>
      </c>
      <c r="B7" s="66" t="s">
        <v>2</v>
      </c>
      <c r="C7" s="53" t="s">
        <v>3</v>
      </c>
      <c r="D7" s="8"/>
    </row>
    <row r="8" spans="1:20" ht="42.75" customHeight="1" thickBot="1">
      <c r="A8" s="38" t="s">
        <v>82</v>
      </c>
      <c r="B8" s="58" t="s">
        <v>83</v>
      </c>
      <c r="C8" s="60" t="s">
        <v>84</v>
      </c>
      <c r="D8" s="34"/>
    </row>
    <row r="9" spans="1:20" ht="24" customHeight="1" thickBot="1">
      <c r="A9" s="35"/>
      <c r="B9" s="35"/>
      <c r="C9" s="35"/>
      <c r="D9" s="35"/>
      <c r="F9" s="36"/>
    </row>
    <row r="10" spans="1:20" ht="32.25" customHeight="1" thickBot="1">
      <c r="A10" s="270" t="s">
        <v>6</v>
      </c>
      <c r="B10" s="271"/>
      <c r="C10" s="271"/>
      <c r="D10" s="271"/>
      <c r="E10" s="271"/>
      <c r="F10" s="272"/>
      <c r="G10" s="321">
        <v>2016</v>
      </c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3"/>
    </row>
    <row r="11" spans="1:20" ht="62.25" customHeight="1">
      <c r="A11" s="54" t="s">
        <v>22</v>
      </c>
      <c r="B11" s="55" t="s">
        <v>24</v>
      </c>
      <c r="C11" s="55" t="s">
        <v>23</v>
      </c>
      <c r="D11" s="55" t="s">
        <v>13</v>
      </c>
      <c r="E11" s="56" t="s">
        <v>4</v>
      </c>
      <c r="F11" s="55" t="s">
        <v>5</v>
      </c>
      <c r="G11" s="56" t="s">
        <v>7</v>
      </c>
      <c r="H11" s="56" t="s">
        <v>25</v>
      </c>
      <c r="I11" s="56" t="s">
        <v>8</v>
      </c>
      <c r="J11" s="56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56" t="s">
        <v>10</v>
      </c>
      <c r="P11" s="56" t="s">
        <v>19</v>
      </c>
      <c r="Q11" s="56" t="s">
        <v>11</v>
      </c>
      <c r="R11" s="56" t="s">
        <v>12</v>
      </c>
      <c r="S11" s="57" t="s">
        <v>9</v>
      </c>
    </row>
    <row r="12" spans="1:20" ht="28.5" customHeight="1">
      <c r="A12" s="317" t="s">
        <v>75</v>
      </c>
      <c r="B12" s="285">
        <v>12354</v>
      </c>
      <c r="C12" s="286" t="s">
        <v>85</v>
      </c>
      <c r="D12" s="125" t="s">
        <v>195</v>
      </c>
      <c r="E12" s="43">
        <v>60</v>
      </c>
      <c r="F12" s="125" t="s">
        <v>86</v>
      </c>
      <c r="G12" s="124">
        <v>41</v>
      </c>
      <c r="H12" s="124">
        <v>22</v>
      </c>
      <c r="I12" s="124">
        <v>19</v>
      </c>
      <c r="J12" s="218">
        <v>4</v>
      </c>
      <c r="K12" s="218">
        <v>12</v>
      </c>
      <c r="L12" s="218">
        <v>35</v>
      </c>
      <c r="M12" s="218"/>
      <c r="N12" s="218"/>
      <c r="O12" s="213"/>
      <c r="P12" s="213"/>
      <c r="Q12" s="213"/>
      <c r="R12" s="213"/>
      <c r="S12" s="108">
        <f t="shared" ref="S12:S18" si="0">SUM(G12:R12)</f>
        <v>133</v>
      </c>
    </row>
    <row r="13" spans="1:20" ht="28.5" customHeight="1">
      <c r="A13" s="317"/>
      <c r="B13" s="285"/>
      <c r="C13" s="286"/>
      <c r="D13" s="125" t="s">
        <v>78</v>
      </c>
      <c r="E13" s="43">
        <v>40</v>
      </c>
      <c r="F13" s="125" t="s">
        <v>79</v>
      </c>
      <c r="G13" s="124">
        <v>16</v>
      </c>
      <c r="H13" s="124">
        <v>2</v>
      </c>
      <c r="I13" s="124">
        <v>22</v>
      </c>
      <c r="J13" s="218">
        <v>19</v>
      </c>
      <c r="K13" s="218">
        <v>13</v>
      </c>
      <c r="L13" s="218">
        <v>20</v>
      </c>
      <c r="M13" s="218"/>
      <c r="N13" s="218"/>
      <c r="O13" s="213"/>
      <c r="P13" s="213"/>
      <c r="Q13" s="213"/>
      <c r="R13" s="213"/>
      <c r="S13" s="108">
        <f t="shared" si="0"/>
        <v>92</v>
      </c>
    </row>
    <row r="14" spans="1:20" ht="28.5" customHeight="1">
      <c r="A14" s="317"/>
      <c r="B14" s="285"/>
      <c r="C14" s="286"/>
      <c r="D14" s="125" t="s">
        <v>196</v>
      </c>
      <c r="E14" s="106">
        <v>3000</v>
      </c>
      <c r="F14" s="125" t="s">
        <v>86</v>
      </c>
      <c r="G14" s="106">
        <v>5173</v>
      </c>
      <c r="H14" s="106">
        <v>5640</v>
      </c>
      <c r="I14" s="106">
        <v>5699</v>
      </c>
      <c r="J14" s="219">
        <v>6511</v>
      </c>
      <c r="K14" s="219">
        <v>6352</v>
      </c>
      <c r="L14" s="219">
        <v>5550</v>
      </c>
      <c r="M14" s="219"/>
      <c r="N14" s="219"/>
      <c r="O14" s="217"/>
      <c r="P14" s="217"/>
      <c r="Q14" s="217"/>
      <c r="R14" s="217"/>
      <c r="S14" s="78">
        <f t="shared" si="0"/>
        <v>34925</v>
      </c>
    </row>
    <row r="15" spans="1:20" ht="28.5" customHeight="1">
      <c r="A15" s="317"/>
      <c r="B15" s="285"/>
      <c r="C15" s="286"/>
      <c r="D15" s="125" t="s">
        <v>156</v>
      </c>
      <c r="E15" s="106">
        <v>80000</v>
      </c>
      <c r="F15" s="125" t="s">
        <v>157</v>
      </c>
      <c r="G15" s="106">
        <v>65000</v>
      </c>
      <c r="H15" s="106">
        <v>20000</v>
      </c>
      <c r="I15" s="106">
        <v>50000</v>
      </c>
      <c r="J15" s="219">
        <v>140000</v>
      </c>
      <c r="K15" s="219">
        <v>120000</v>
      </c>
      <c r="L15" s="219">
        <v>160000</v>
      </c>
      <c r="M15" s="219"/>
      <c r="N15" s="219"/>
      <c r="O15" s="217"/>
      <c r="P15" s="217"/>
      <c r="Q15" s="217"/>
      <c r="R15" s="217"/>
      <c r="S15" s="78">
        <f t="shared" si="0"/>
        <v>555000</v>
      </c>
    </row>
    <row r="16" spans="1:20" ht="28.5" customHeight="1">
      <c r="A16" s="317"/>
      <c r="B16" s="285"/>
      <c r="C16" s="286"/>
      <c r="D16" s="125" t="s">
        <v>197</v>
      </c>
      <c r="E16" s="124">
        <v>90</v>
      </c>
      <c r="F16" s="125" t="s">
        <v>79</v>
      </c>
      <c r="G16" s="124">
        <v>67</v>
      </c>
      <c r="H16" s="124">
        <v>40</v>
      </c>
      <c r="I16" s="124">
        <v>19</v>
      </c>
      <c r="J16" s="218">
        <v>28</v>
      </c>
      <c r="K16" s="218">
        <v>14</v>
      </c>
      <c r="L16" s="218">
        <v>6</v>
      </c>
      <c r="M16" s="218"/>
      <c r="N16" s="218"/>
      <c r="O16" s="213"/>
      <c r="P16" s="213"/>
      <c r="Q16" s="213"/>
      <c r="R16" s="213"/>
      <c r="S16" s="108">
        <f t="shared" si="0"/>
        <v>174</v>
      </c>
    </row>
    <row r="17" spans="1:19" ht="28.5" customHeight="1">
      <c r="A17" s="317"/>
      <c r="B17" s="285"/>
      <c r="C17" s="286"/>
      <c r="D17" s="128" t="s">
        <v>198</v>
      </c>
      <c r="E17" s="124">
        <v>50</v>
      </c>
      <c r="F17" s="124" t="s">
        <v>79</v>
      </c>
      <c r="G17" s="124">
        <v>37</v>
      </c>
      <c r="H17" s="124">
        <v>50</v>
      </c>
      <c r="I17" s="124">
        <v>17</v>
      </c>
      <c r="J17" s="218">
        <v>59</v>
      </c>
      <c r="K17" s="218">
        <v>64</v>
      </c>
      <c r="L17" s="218">
        <v>37</v>
      </c>
      <c r="M17" s="218"/>
      <c r="N17" s="218"/>
      <c r="O17" s="213"/>
      <c r="P17" s="213"/>
      <c r="Q17" s="213"/>
      <c r="R17" s="213"/>
      <c r="S17" s="108">
        <f t="shared" si="0"/>
        <v>264</v>
      </c>
    </row>
    <row r="18" spans="1:19" ht="28.5" customHeight="1" thickBot="1">
      <c r="A18" s="265"/>
      <c r="B18" s="318"/>
      <c r="C18" s="261"/>
      <c r="D18" s="129" t="s">
        <v>199</v>
      </c>
      <c r="E18" s="126">
        <v>10</v>
      </c>
      <c r="F18" s="126" t="s">
        <v>79</v>
      </c>
      <c r="G18" s="126">
        <v>16</v>
      </c>
      <c r="H18" s="126">
        <v>13</v>
      </c>
      <c r="I18" s="126">
        <v>0</v>
      </c>
      <c r="J18" s="220">
        <v>29</v>
      </c>
      <c r="K18" s="220">
        <v>16</v>
      </c>
      <c r="L18" s="220">
        <v>15</v>
      </c>
      <c r="M18" s="220"/>
      <c r="N18" s="220"/>
      <c r="O18" s="214"/>
      <c r="P18" s="214"/>
      <c r="Q18" s="214"/>
      <c r="R18" s="214"/>
      <c r="S18" s="108">
        <f t="shared" si="0"/>
        <v>89</v>
      </c>
    </row>
  </sheetData>
  <mergeCells count="8">
    <mergeCell ref="C12:C18"/>
    <mergeCell ref="B12:B18"/>
    <mergeCell ref="A12:A18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39" orientation="landscape" r:id="rId1"/>
  <colBreaks count="1" manualBreakCount="1">
    <brk id="1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B10" zoomScale="62" zoomScaleNormal="62" workbookViewId="0">
      <selection activeCell="U13" sqref="U13"/>
    </sheetView>
  </sheetViews>
  <sheetFormatPr baseColWidth="10" defaultRowHeight="15"/>
  <cols>
    <col min="1" max="1" width="36.5703125" style="151" customWidth="1"/>
    <col min="2" max="2" width="20" style="151" customWidth="1"/>
    <col min="3" max="3" width="45" style="151" customWidth="1"/>
    <col min="4" max="4" width="26.85546875" style="151" customWidth="1"/>
    <col min="5" max="12" width="15.85546875" style="151" customWidth="1"/>
    <col min="13" max="18" width="15.85546875" style="151" hidden="1" customWidth="1"/>
    <col min="19" max="20" width="15.85546875" style="151" customWidth="1"/>
    <col min="21" max="16384" width="11.42578125" style="151"/>
  </cols>
  <sheetData>
    <row r="1" spans="1:20" s="122" customFormat="1" ht="18">
      <c r="A1" s="293" t="s">
        <v>21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20" s="122" customFormat="1" ht="18">
      <c r="A2" s="293" t="s">
        <v>20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s="122" customFormat="1" ht="18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7" spans="1:20">
      <c r="A7" s="330" t="s">
        <v>0</v>
      </c>
      <c r="B7" s="330"/>
      <c r="C7" s="330"/>
      <c r="D7" s="152"/>
      <c r="E7" s="122"/>
      <c r="F7" s="122"/>
      <c r="G7" s="122"/>
      <c r="H7" s="122"/>
      <c r="I7" s="122"/>
      <c r="J7" s="122"/>
      <c r="K7" s="122"/>
    </row>
    <row r="8" spans="1:20" ht="23.25" customHeight="1">
      <c r="A8" s="73" t="s">
        <v>1</v>
      </c>
      <c r="B8" s="73" t="s">
        <v>2</v>
      </c>
      <c r="C8" s="73" t="s">
        <v>3</v>
      </c>
      <c r="D8" s="153"/>
      <c r="E8" s="122"/>
      <c r="F8" s="122"/>
      <c r="G8" s="122"/>
      <c r="H8" s="122"/>
      <c r="I8" s="122"/>
      <c r="J8" s="122"/>
      <c r="K8" s="122"/>
    </row>
    <row r="9" spans="1:20">
      <c r="A9" s="128" t="s">
        <v>38</v>
      </c>
      <c r="B9" s="128" t="s">
        <v>43</v>
      </c>
      <c r="C9" s="128" t="s">
        <v>222</v>
      </c>
      <c r="D9" s="34"/>
      <c r="E9" s="122"/>
      <c r="F9" s="122"/>
      <c r="G9" s="122"/>
      <c r="H9" s="122"/>
      <c r="I9" s="122"/>
      <c r="J9" s="122"/>
      <c r="K9" s="122"/>
    </row>
    <row r="10" spans="1:20" ht="15.75" thickBot="1">
      <c r="A10" s="123"/>
      <c r="B10" s="123"/>
      <c r="C10" s="123"/>
      <c r="D10" s="123"/>
      <c r="E10" s="122"/>
      <c r="F10" s="122"/>
      <c r="G10" s="122"/>
      <c r="H10" s="122"/>
      <c r="I10" s="122"/>
      <c r="J10" s="122"/>
      <c r="K10" s="122"/>
    </row>
    <row r="11" spans="1:20" ht="15.75" thickBot="1">
      <c r="A11" s="327" t="s">
        <v>6</v>
      </c>
      <c r="B11" s="328"/>
      <c r="C11" s="328"/>
      <c r="D11" s="328"/>
      <c r="E11" s="328"/>
      <c r="F11" s="329"/>
      <c r="G11" s="327">
        <v>2016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9"/>
    </row>
    <row r="12" spans="1:20" ht="40.5">
      <c r="A12" s="70" t="s">
        <v>22</v>
      </c>
      <c r="B12" s="55" t="s">
        <v>24</v>
      </c>
      <c r="C12" s="55" t="s">
        <v>23</v>
      </c>
      <c r="D12" s="222" t="s">
        <v>13</v>
      </c>
      <c r="E12" s="55" t="s">
        <v>4</v>
      </c>
      <c r="F12" s="55" t="s">
        <v>5</v>
      </c>
      <c r="G12" s="55" t="s">
        <v>7</v>
      </c>
      <c r="H12" s="55" t="s">
        <v>25</v>
      </c>
      <c r="I12" s="55" t="s">
        <v>8</v>
      </c>
      <c r="J12" s="56" t="s">
        <v>14</v>
      </c>
      <c r="K12" s="56" t="s">
        <v>15</v>
      </c>
      <c r="L12" s="56" t="s">
        <v>16</v>
      </c>
      <c r="M12" s="56" t="s">
        <v>17</v>
      </c>
      <c r="N12" s="56" t="s">
        <v>18</v>
      </c>
      <c r="O12" s="56" t="s">
        <v>10</v>
      </c>
      <c r="P12" s="56" t="s">
        <v>19</v>
      </c>
      <c r="Q12" s="56" t="s">
        <v>11</v>
      </c>
      <c r="R12" s="56" t="s">
        <v>12</v>
      </c>
      <c r="S12" s="57" t="s">
        <v>9</v>
      </c>
    </row>
    <row r="13" spans="1:20" ht="33.75" customHeight="1">
      <c r="A13" s="317" t="s">
        <v>223</v>
      </c>
      <c r="B13" s="304">
        <v>12758</v>
      </c>
      <c r="C13" s="304" t="s">
        <v>227</v>
      </c>
      <c r="D13" s="286" t="s">
        <v>91</v>
      </c>
      <c r="E13" s="80">
        <f>1054468.75*24</f>
        <v>25307250</v>
      </c>
      <c r="F13" s="178" t="s">
        <v>65</v>
      </c>
      <c r="G13" s="80">
        <f>1054468.75*2</f>
        <v>2108937.5</v>
      </c>
      <c r="H13" s="80">
        <f>1054468.75*2</f>
        <v>2108937.5</v>
      </c>
      <c r="I13" s="80">
        <v>2108937.5</v>
      </c>
      <c r="J13" s="88">
        <v>2108937.5</v>
      </c>
      <c r="K13" s="88">
        <v>2108937.5</v>
      </c>
      <c r="L13" s="88">
        <v>2108937.5</v>
      </c>
      <c r="M13" s="88"/>
      <c r="N13" s="88"/>
      <c r="O13" s="221"/>
      <c r="P13" s="221"/>
      <c r="Q13" s="221"/>
      <c r="R13" s="221"/>
      <c r="S13" s="171">
        <f>SUM(G13:R13)</f>
        <v>12653625</v>
      </c>
    </row>
    <row r="14" spans="1:20" ht="33.75" customHeight="1">
      <c r="A14" s="317"/>
      <c r="B14" s="304"/>
      <c r="C14" s="304"/>
      <c r="D14" s="286"/>
      <c r="E14" s="80">
        <v>258</v>
      </c>
      <c r="F14" s="255" t="s">
        <v>159</v>
      </c>
      <c r="G14" s="256">
        <v>258</v>
      </c>
      <c r="H14" s="256">
        <v>258</v>
      </c>
      <c r="I14" s="256">
        <v>258</v>
      </c>
      <c r="J14" s="256">
        <v>258</v>
      </c>
      <c r="K14" s="256">
        <v>258</v>
      </c>
      <c r="L14" s="256">
        <v>258</v>
      </c>
      <c r="M14" s="256"/>
      <c r="N14" s="256"/>
      <c r="O14" s="254"/>
      <c r="P14" s="254"/>
      <c r="Q14" s="254"/>
      <c r="R14" s="254"/>
      <c r="S14" s="171">
        <v>258</v>
      </c>
    </row>
    <row r="15" spans="1:20" ht="33.75" customHeight="1">
      <c r="A15" s="317"/>
      <c r="B15" s="304"/>
      <c r="C15" s="304"/>
      <c r="D15" s="286" t="s">
        <v>92</v>
      </c>
      <c r="E15" s="80">
        <f>994411.17*12</f>
        <v>11932934.040000001</v>
      </c>
      <c r="F15" s="178" t="s">
        <v>65</v>
      </c>
      <c r="G15" s="80">
        <v>994411.17</v>
      </c>
      <c r="H15" s="80">
        <v>994411.17</v>
      </c>
      <c r="I15" s="80">
        <v>994411.17</v>
      </c>
      <c r="J15" s="88">
        <v>994411.17</v>
      </c>
      <c r="K15" s="88">
        <v>994411.17</v>
      </c>
      <c r="L15" s="88">
        <v>994411.17</v>
      </c>
      <c r="M15" s="88"/>
      <c r="N15" s="88"/>
      <c r="O15" s="106"/>
      <c r="P15" s="106"/>
      <c r="Q15" s="106"/>
      <c r="R15" s="106"/>
      <c r="S15" s="171">
        <f>SUM(G15:R15)</f>
        <v>5966467.0200000005</v>
      </c>
    </row>
    <row r="16" spans="1:20" ht="48.75" customHeight="1">
      <c r="A16" s="317"/>
      <c r="B16" s="304"/>
      <c r="C16" s="304"/>
      <c r="D16" s="286"/>
      <c r="E16" s="80">
        <v>215</v>
      </c>
      <c r="F16" s="255" t="s">
        <v>160</v>
      </c>
      <c r="G16" s="256">
        <v>215</v>
      </c>
      <c r="H16" s="256">
        <v>215</v>
      </c>
      <c r="I16" s="256">
        <v>215</v>
      </c>
      <c r="J16" s="256">
        <v>215</v>
      </c>
      <c r="K16" s="256">
        <v>215</v>
      </c>
      <c r="L16" s="256">
        <v>215</v>
      </c>
      <c r="M16" s="256"/>
      <c r="N16" s="256"/>
      <c r="O16" s="127"/>
      <c r="P16" s="127"/>
      <c r="Q16" s="127"/>
      <c r="R16" s="127"/>
      <c r="S16" s="71">
        <v>215</v>
      </c>
    </row>
    <row r="17" spans="1:19" ht="54.75" customHeight="1">
      <c r="A17" s="317" t="s">
        <v>93</v>
      </c>
      <c r="B17" s="304">
        <v>12222</v>
      </c>
      <c r="C17" s="304" t="s">
        <v>94</v>
      </c>
      <c r="D17" s="286" t="s">
        <v>95</v>
      </c>
      <c r="E17" s="80">
        <v>1800</v>
      </c>
      <c r="F17" s="255" t="s">
        <v>96</v>
      </c>
      <c r="G17" s="256">
        <f>99+10+13+8</f>
        <v>130</v>
      </c>
      <c r="H17" s="256">
        <f>152+26+1+4</f>
        <v>183</v>
      </c>
      <c r="I17" s="256">
        <f>6+101+6+14+23+3</f>
        <v>153</v>
      </c>
      <c r="J17" s="256">
        <f>4+112+4+21+9+3</f>
        <v>153</v>
      </c>
      <c r="K17" s="256">
        <f>8+90+17+1+1</f>
        <v>117</v>
      </c>
      <c r="L17" s="256">
        <v>147</v>
      </c>
      <c r="M17" s="256"/>
      <c r="N17" s="256"/>
      <c r="O17" s="156"/>
      <c r="P17" s="156"/>
      <c r="Q17" s="156"/>
      <c r="R17" s="156"/>
      <c r="S17" s="171">
        <f>SUM(G17:R17)</f>
        <v>883</v>
      </c>
    </row>
    <row r="18" spans="1:19" ht="63" customHeight="1" thickBot="1">
      <c r="A18" s="265"/>
      <c r="B18" s="263"/>
      <c r="C18" s="263"/>
      <c r="D18" s="261"/>
      <c r="E18" s="252">
        <v>800</v>
      </c>
      <c r="F18" s="252" t="s">
        <v>228</v>
      </c>
      <c r="G18" s="253">
        <f>12+951</f>
        <v>963</v>
      </c>
      <c r="H18" s="253">
        <f>165+518</f>
        <v>683</v>
      </c>
      <c r="I18" s="253">
        <f>478+377</f>
        <v>855</v>
      </c>
      <c r="J18" s="253">
        <f>25+79</f>
        <v>104</v>
      </c>
      <c r="K18" s="253">
        <f>235+860</f>
        <v>1095</v>
      </c>
      <c r="L18" s="253">
        <v>740</v>
      </c>
      <c r="M18" s="253"/>
      <c r="N18" s="253"/>
      <c r="O18" s="155"/>
      <c r="P18" s="155"/>
      <c r="Q18" s="155"/>
      <c r="R18" s="155"/>
      <c r="S18" s="172">
        <f>SUM(G18:R18)</f>
        <v>4440</v>
      </c>
    </row>
    <row r="20" spans="1:19" ht="18.75" customHeight="1"/>
  </sheetData>
  <mergeCells count="14">
    <mergeCell ref="A1:S1"/>
    <mergeCell ref="A2:T2"/>
    <mergeCell ref="G11:S11"/>
    <mergeCell ref="A7:C7"/>
    <mergeCell ref="A11:F11"/>
    <mergeCell ref="D13:D14"/>
    <mergeCell ref="A17:A18"/>
    <mergeCell ref="B17:B18"/>
    <mergeCell ref="C17:C18"/>
    <mergeCell ref="A13:A16"/>
    <mergeCell ref="B13:B16"/>
    <mergeCell ref="C13:C16"/>
    <mergeCell ref="D17:D18"/>
    <mergeCell ref="D15:D1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view="pageBreakPreview" topLeftCell="C10" zoomScale="60" zoomScaleNormal="60" workbookViewId="0">
      <selection activeCell="V16" sqref="V16"/>
    </sheetView>
  </sheetViews>
  <sheetFormatPr baseColWidth="10" defaultRowHeight="14.25"/>
  <cols>
    <col min="1" max="1" width="36.42578125" style="32" customWidth="1"/>
    <col min="2" max="2" width="19.85546875" style="32" customWidth="1"/>
    <col min="3" max="3" width="44.42578125" style="32" customWidth="1"/>
    <col min="4" max="4" width="30.5703125" style="32" customWidth="1"/>
    <col min="5" max="5" width="25.5703125" style="32" customWidth="1"/>
    <col min="6" max="6" width="31.140625" style="32" customWidth="1"/>
    <col min="7" max="7" width="12.85546875" style="32" customWidth="1"/>
    <col min="8" max="12" width="16.7109375" style="32" customWidth="1"/>
    <col min="13" max="18" width="16.7109375" style="32" hidden="1" customWidth="1"/>
    <col min="19" max="19" width="24.5703125" style="32" customWidth="1"/>
    <col min="20" max="20" width="4.7109375" style="32" customWidth="1"/>
    <col min="21" max="21" width="11.42578125" style="32"/>
    <col min="22" max="22" width="15.85546875" style="32" bestFit="1" customWidth="1"/>
    <col min="23" max="16384" width="11.42578125" style="32"/>
  </cols>
  <sheetData>
    <row r="2" spans="1:20" ht="18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8">
      <c r="A3" s="319" t="s">
        <v>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3.25" customHeight="1"/>
    <row r="6" spans="1:20" ht="24" customHeight="1">
      <c r="A6" s="320" t="s">
        <v>0</v>
      </c>
      <c r="B6" s="320"/>
      <c r="C6" s="320"/>
      <c r="D6" s="33"/>
    </row>
    <row r="7" spans="1:20" ht="27" customHeight="1">
      <c r="A7" s="66" t="s">
        <v>1</v>
      </c>
      <c r="B7" s="66" t="s">
        <v>2</v>
      </c>
      <c r="C7" s="66" t="s">
        <v>3</v>
      </c>
      <c r="D7" s="8"/>
    </row>
    <row r="8" spans="1:20" ht="42.75" customHeight="1">
      <c r="A8" s="67" t="s">
        <v>38</v>
      </c>
      <c r="B8" s="67" t="s">
        <v>226</v>
      </c>
      <c r="C8" s="67" t="s">
        <v>88</v>
      </c>
      <c r="D8" s="34"/>
    </row>
    <row r="9" spans="1:20" ht="20.100000000000001" customHeight="1" thickBot="1">
      <c r="A9" s="35"/>
      <c r="B9" s="35"/>
      <c r="C9" s="35"/>
      <c r="D9" s="35"/>
      <c r="F9" s="49"/>
    </row>
    <row r="10" spans="1:20" ht="25.5" customHeight="1" thickBot="1">
      <c r="A10" s="331" t="s">
        <v>6</v>
      </c>
      <c r="B10" s="332"/>
      <c r="C10" s="332"/>
      <c r="D10" s="332"/>
      <c r="E10" s="332"/>
      <c r="F10" s="333"/>
      <c r="G10" s="331">
        <v>2016</v>
      </c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3"/>
    </row>
    <row r="11" spans="1:20" s="81" customFormat="1" ht="58.5" customHeight="1">
      <c r="A11" s="145" t="s">
        <v>22</v>
      </c>
      <c r="B11" s="146" t="s">
        <v>24</v>
      </c>
      <c r="C11" s="146" t="s">
        <v>23</v>
      </c>
      <c r="D11" s="224" t="s">
        <v>13</v>
      </c>
      <c r="E11" s="140" t="s">
        <v>4</v>
      </c>
      <c r="F11" s="140" t="s">
        <v>5</v>
      </c>
      <c r="G11" s="140" t="s">
        <v>7</v>
      </c>
      <c r="H11" s="140" t="s">
        <v>25</v>
      </c>
      <c r="I11" s="140" t="s">
        <v>8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10</v>
      </c>
      <c r="P11" s="140" t="s">
        <v>19</v>
      </c>
      <c r="Q11" s="140" t="s">
        <v>11</v>
      </c>
      <c r="R11" s="140" t="s">
        <v>12</v>
      </c>
      <c r="S11" s="147" t="s">
        <v>9</v>
      </c>
    </row>
    <row r="12" spans="1:20" s="81" customFormat="1" ht="45.75" customHeight="1">
      <c r="A12" s="317" t="s">
        <v>89</v>
      </c>
      <c r="B12" s="304">
        <v>12725</v>
      </c>
      <c r="C12" s="304" t="s">
        <v>90</v>
      </c>
      <c r="D12" s="286" t="s">
        <v>91</v>
      </c>
      <c r="E12" s="106">
        <v>19298094.960000001</v>
      </c>
      <c r="F12" s="106" t="s">
        <v>65</v>
      </c>
      <c r="G12" s="106">
        <v>1608174.58</v>
      </c>
      <c r="H12" s="106">
        <v>1608174.58</v>
      </c>
      <c r="I12" s="106">
        <v>1608174.58</v>
      </c>
      <c r="J12" s="223">
        <v>1608174.58</v>
      </c>
      <c r="K12" s="223">
        <v>1608174.58</v>
      </c>
      <c r="L12" s="223">
        <v>1608174.58</v>
      </c>
      <c r="M12" s="223"/>
      <c r="N12" s="223"/>
      <c r="O12" s="106"/>
      <c r="P12" s="106"/>
      <c r="Q12" s="106"/>
      <c r="R12" s="106"/>
      <c r="S12" s="171">
        <f>SUM(G12:R12)</f>
        <v>9649047.4800000004</v>
      </c>
    </row>
    <row r="13" spans="1:20" s="81" customFormat="1" ht="45.75" customHeight="1">
      <c r="A13" s="317"/>
      <c r="B13" s="304"/>
      <c r="C13" s="304"/>
      <c r="D13" s="286"/>
      <c r="E13" s="80">
        <v>301</v>
      </c>
      <c r="F13" s="201" t="s">
        <v>159</v>
      </c>
      <c r="G13" s="202">
        <v>301</v>
      </c>
      <c r="H13" s="202">
        <v>301</v>
      </c>
      <c r="I13" s="202">
        <v>301</v>
      </c>
      <c r="J13" s="202">
        <v>301</v>
      </c>
      <c r="K13" s="202">
        <v>301</v>
      </c>
      <c r="L13" s="202">
        <v>301</v>
      </c>
      <c r="M13" s="202"/>
      <c r="N13" s="202"/>
      <c r="O13" s="127"/>
      <c r="P13" s="127"/>
      <c r="Q13" s="127"/>
      <c r="R13" s="127"/>
      <c r="S13" s="71">
        <v>301</v>
      </c>
    </row>
    <row r="14" spans="1:20" s="81" customFormat="1" ht="45.75" customHeight="1">
      <c r="A14" s="317"/>
      <c r="B14" s="304"/>
      <c r="C14" s="304"/>
      <c r="D14" s="286" t="s">
        <v>92</v>
      </c>
      <c r="E14" s="80">
        <v>11614599.6</v>
      </c>
      <c r="F14" s="178" t="s">
        <v>65</v>
      </c>
      <c r="G14" s="80">
        <v>967883.3</v>
      </c>
      <c r="H14" s="80">
        <v>967883.3</v>
      </c>
      <c r="I14" s="80">
        <v>967883.3</v>
      </c>
      <c r="J14" s="88">
        <v>967883.29999999993</v>
      </c>
      <c r="K14" s="88">
        <v>967883.29999999993</v>
      </c>
      <c r="L14" s="88">
        <v>967883.29999999993</v>
      </c>
      <c r="M14" s="88"/>
      <c r="N14" s="88"/>
      <c r="O14" s="80"/>
      <c r="P14" s="80"/>
      <c r="Q14" s="80"/>
      <c r="R14" s="80"/>
      <c r="S14" s="171">
        <f>SUM(G14:R14)</f>
        <v>5807299.7999999998</v>
      </c>
    </row>
    <row r="15" spans="1:20" s="81" customFormat="1" ht="38.25" customHeight="1">
      <c r="A15" s="317"/>
      <c r="B15" s="304"/>
      <c r="C15" s="304"/>
      <c r="D15" s="286"/>
      <c r="E15" s="80">
        <v>324</v>
      </c>
      <c r="F15" s="201" t="s">
        <v>160</v>
      </c>
      <c r="G15" s="202">
        <v>234</v>
      </c>
      <c r="H15" s="202">
        <v>234</v>
      </c>
      <c r="I15" s="202">
        <v>234</v>
      </c>
      <c r="J15" s="202">
        <v>234</v>
      </c>
      <c r="K15" s="202">
        <v>234</v>
      </c>
      <c r="L15" s="202">
        <v>234</v>
      </c>
      <c r="M15" s="202"/>
      <c r="N15" s="202"/>
      <c r="O15" s="127"/>
      <c r="P15" s="127"/>
      <c r="Q15" s="127"/>
      <c r="R15" s="127"/>
      <c r="S15" s="71">
        <v>234</v>
      </c>
    </row>
    <row r="16" spans="1:20" s="81" customFormat="1" ht="59.25" customHeight="1">
      <c r="A16" s="317" t="s">
        <v>93</v>
      </c>
      <c r="B16" s="285">
        <v>12678</v>
      </c>
      <c r="C16" s="304" t="s">
        <v>94</v>
      </c>
      <c r="D16" s="286" t="s">
        <v>95</v>
      </c>
      <c r="E16" s="80">
        <v>2520</v>
      </c>
      <c r="F16" s="201" t="s">
        <v>96</v>
      </c>
      <c r="G16" s="202">
        <v>274</v>
      </c>
      <c r="H16" s="202">
        <v>402</v>
      </c>
      <c r="I16" s="202">
        <v>518</v>
      </c>
      <c r="J16" s="202">
        <v>53</v>
      </c>
      <c r="K16" s="202">
        <v>59</v>
      </c>
      <c r="L16" s="202">
        <v>261</v>
      </c>
      <c r="M16" s="202"/>
      <c r="N16" s="202"/>
      <c r="O16" s="202"/>
      <c r="P16" s="202"/>
      <c r="Q16" s="202"/>
      <c r="R16" s="202"/>
      <c r="S16" s="80">
        <f>SUM(G16:R16)</f>
        <v>1567</v>
      </c>
    </row>
    <row r="17" spans="1:19" ht="52.5" customHeight="1" thickBot="1">
      <c r="A17" s="265"/>
      <c r="B17" s="318"/>
      <c r="C17" s="263"/>
      <c r="D17" s="261"/>
      <c r="E17" s="198">
        <v>435</v>
      </c>
      <c r="F17" s="198" t="s">
        <v>220</v>
      </c>
      <c r="G17" s="199">
        <v>468</v>
      </c>
      <c r="H17" s="199">
        <v>361</v>
      </c>
      <c r="I17" s="199">
        <v>515</v>
      </c>
      <c r="J17" s="199">
        <v>392</v>
      </c>
      <c r="K17" s="199">
        <v>310</v>
      </c>
      <c r="L17" s="199">
        <v>409</v>
      </c>
      <c r="M17" s="199"/>
      <c r="N17" s="199"/>
      <c r="O17" s="199"/>
      <c r="P17" s="199"/>
      <c r="Q17" s="199"/>
      <c r="R17" s="199"/>
      <c r="S17" s="80">
        <f>SUM(G17:R17)</f>
        <v>2455</v>
      </c>
    </row>
  </sheetData>
  <mergeCells count="14">
    <mergeCell ref="D14:D15"/>
    <mergeCell ref="D16:D17"/>
    <mergeCell ref="A16:A17"/>
    <mergeCell ref="B16:B17"/>
    <mergeCell ref="C16:C17"/>
    <mergeCell ref="A12:A15"/>
    <mergeCell ref="B12:B15"/>
    <mergeCell ref="C12:C15"/>
    <mergeCell ref="D12:D13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7" orientation="landscape" r:id="rId1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view="pageBreakPreview" topLeftCell="A9" zoomScale="60" zoomScaleNormal="70" workbookViewId="0">
      <selection activeCell="X13" sqref="X13"/>
    </sheetView>
  </sheetViews>
  <sheetFormatPr baseColWidth="10" defaultRowHeight="14.25"/>
  <cols>
    <col min="1" max="1" width="24" style="1" customWidth="1"/>
    <col min="2" max="2" width="21.7109375" style="1" customWidth="1"/>
    <col min="3" max="3" width="30.42578125" style="1" customWidth="1"/>
    <col min="4" max="4" width="22" style="1" customWidth="1"/>
    <col min="5" max="5" width="14.7109375" style="1" customWidth="1"/>
    <col min="6" max="6" width="20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8" width="11.42578125" style="1" hidden="1" customWidth="1"/>
    <col min="19" max="25" width="11.42578125" style="1"/>
    <col min="26" max="34" width="0" style="1" hidden="1" customWidth="1"/>
    <col min="35" max="16384" width="11.42578125" style="1"/>
  </cols>
  <sheetData>
    <row r="2" spans="1:20" ht="18">
      <c r="A2" s="266" t="s">
        <v>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20" ht="18">
      <c r="A3" s="266" t="s">
        <v>20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3.25" customHeight="1"/>
    <row r="6" spans="1:20" ht="15" customHeight="1">
      <c r="A6" s="334" t="s">
        <v>0</v>
      </c>
      <c r="B6" s="334"/>
      <c r="C6" s="334"/>
      <c r="D6" s="7"/>
      <c r="E6" s="2"/>
    </row>
    <row r="7" spans="1:20">
      <c r="A7" s="3" t="s">
        <v>1</v>
      </c>
      <c r="B7" s="3" t="s">
        <v>2</v>
      </c>
      <c r="C7" s="10" t="s">
        <v>3</v>
      </c>
      <c r="D7" s="8"/>
    </row>
    <row r="8" spans="1:20" ht="42.75" customHeight="1">
      <c r="A8" s="30" t="s">
        <v>38</v>
      </c>
      <c r="B8" s="30" t="s">
        <v>99</v>
      </c>
      <c r="C8" s="30" t="s">
        <v>119</v>
      </c>
      <c r="D8" s="9"/>
    </row>
    <row r="9" spans="1:20" ht="24" customHeight="1" thickBot="1">
      <c r="A9" s="5"/>
      <c r="B9" s="5"/>
      <c r="C9" s="5"/>
      <c r="D9" s="4"/>
      <c r="F9" s="6"/>
    </row>
    <row r="10" spans="1:20" ht="18" customHeight="1" thickBot="1">
      <c r="A10" s="297" t="s">
        <v>6</v>
      </c>
      <c r="B10" s="298"/>
      <c r="C10" s="298"/>
      <c r="D10" s="298"/>
      <c r="E10" s="298"/>
      <c r="F10" s="299"/>
      <c r="G10" s="335">
        <v>2016</v>
      </c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7"/>
    </row>
    <row r="11" spans="1:20" s="173" customFormat="1" ht="54" customHeight="1">
      <c r="A11" s="145" t="s">
        <v>22</v>
      </c>
      <c r="B11" s="146" t="s">
        <v>24</v>
      </c>
      <c r="C11" s="146" t="s">
        <v>23</v>
      </c>
      <c r="D11" s="146" t="s">
        <v>13</v>
      </c>
      <c r="E11" s="140" t="s">
        <v>4</v>
      </c>
      <c r="F11" s="146" t="s">
        <v>5</v>
      </c>
      <c r="G11" s="140" t="s">
        <v>7</v>
      </c>
      <c r="H11" s="140" t="s">
        <v>25</v>
      </c>
      <c r="I11" s="140" t="s">
        <v>8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10</v>
      </c>
      <c r="P11" s="140" t="s">
        <v>19</v>
      </c>
      <c r="Q11" s="140" t="s">
        <v>11</v>
      </c>
      <c r="R11" s="140" t="s">
        <v>12</v>
      </c>
      <c r="S11" s="147" t="s">
        <v>9</v>
      </c>
    </row>
    <row r="12" spans="1:20" ht="82.5" customHeight="1">
      <c r="A12" s="317" t="s">
        <v>209</v>
      </c>
      <c r="B12" s="304">
        <v>12305</v>
      </c>
      <c r="C12" s="286" t="s">
        <v>120</v>
      </c>
      <c r="D12" s="286" t="s">
        <v>233</v>
      </c>
      <c r="E12" s="80">
        <v>275000</v>
      </c>
      <c r="F12" s="201" t="s">
        <v>224</v>
      </c>
      <c r="G12" s="80">
        <v>24497</v>
      </c>
      <c r="H12" s="80">
        <v>24848</v>
      </c>
      <c r="I12" s="80">
        <v>24848</v>
      </c>
      <c r="J12" s="80">
        <v>24848</v>
      </c>
      <c r="K12" s="80">
        <v>24848</v>
      </c>
      <c r="L12" s="80">
        <v>24000</v>
      </c>
      <c r="M12" s="80"/>
      <c r="N12" s="80"/>
      <c r="O12" s="86"/>
      <c r="P12" s="86"/>
      <c r="Q12" s="86"/>
      <c r="R12" s="86"/>
      <c r="S12" s="80">
        <f>SUM(G12:N12)</f>
        <v>147889</v>
      </c>
    </row>
    <row r="13" spans="1:20" ht="82.5" customHeight="1">
      <c r="A13" s="317"/>
      <c r="B13" s="304"/>
      <c r="C13" s="286"/>
      <c r="D13" s="286"/>
      <c r="E13" s="80">
        <v>300000</v>
      </c>
      <c r="F13" s="201" t="s">
        <v>221</v>
      </c>
      <c r="G13" s="80">
        <v>300000</v>
      </c>
      <c r="H13" s="80">
        <v>300000</v>
      </c>
      <c r="I13" s="80">
        <v>300000</v>
      </c>
      <c r="J13" s="80">
        <v>300000</v>
      </c>
      <c r="K13" s="80">
        <v>300000</v>
      </c>
      <c r="L13" s="80">
        <v>300000</v>
      </c>
      <c r="M13" s="80"/>
      <c r="N13" s="80"/>
      <c r="O13" s="86"/>
      <c r="P13" s="86"/>
      <c r="Q13" s="86"/>
      <c r="R13" s="86"/>
      <c r="S13" s="171">
        <v>300000</v>
      </c>
    </row>
    <row r="14" spans="1:20" ht="82.5" customHeight="1">
      <c r="A14" s="317"/>
      <c r="B14" s="304"/>
      <c r="C14" s="286"/>
      <c r="D14" s="286"/>
      <c r="E14" s="80">
        <v>2400</v>
      </c>
      <c r="F14" s="201" t="s">
        <v>225</v>
      </c>
      <c r="G14" s="80">
        <v>200</v>
      </c>
      <c r="H14" s="80">
        <v>200</v>
      </c>
      <c r="I14" s="80">
        <v>200</v>
      </c>
      <c r="J14" s="80">
        <v>200</v>
      </c>
      <c r="K14" s="80">
        <v>200</v>
      </c>
      <c r="L14" s="80">
        <v>200</v>
      </c>
      <c r="M14" s="80"/>
      <c r="N14" s="80"/>
      <c r="O14" s="87"/>
      <c r="P14" s="87"/>
      <c r="Q14" s="87"/>
      <c r="R14" s="87"/>
      <c r="S14" s="80">
        <f>SUM(G14:R14)</f>
        <v>1200</v>
      </c>
    </row>
    <row r="15" spans="1:20" ht="115.5" customHeight="1" thickBot="1">
      <c r="A15" s="265"/>
      <c r="B15" s="199">
        <v>12328</v>
      </c>
      <c r="C15" s="198" t="s">
        <v>121</v>
      </c>
      <c r="D15" s="198" t="s">
        <v>234</v>
      </c>
      <c r="E15" s="80">
        <v>12000</v>
      </c>
      <c r="F15" s="198" t="s">
        <v>235</v>
      </c>
      <c r="G15" s="186">
        <v>576</v>
      </c>
      <c r="H15" s="186">
        <v>626</v>
      </c>
      <c r="I15" s="186">
        <v>508</v>
      </c>
      <c r="J15" s="186">
        <v>449</v>
      </c>
      <c r="K15" s="186">
        <v>418</v>
      </c>
      <c r="L15" s="186">
        <v>600</v>
      </c>
      <c r="M15" s="186"/>
      <c r="N15" s="186"/>
      <c r="O15" s="190"/>
      <c r="P15" s="190"/>
      <c r="Q15" s="190"/>
      <c r="R15" s="190"/>
      <c r="S15" s="80">
        <f>SUM(G15:R15)</f>
        <v>3177</v>
      </c>
    </row>
    <row r="16" spans="1:20">
      <c r="B16" s="5"/>
    </row>
  </sheetData>
  <mergeCells count="9">
    <mergeCell ref="A12:A15"/>
    <mergeCell ref="D12:D14"/>
    <mergeCell ref="C12:C14"/>
    <mergeCell ref="B12:B14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Alumbrado Publico OTE</vt:lpstr>
      <vt:lpstr>Alumbrado Publico PTE</vt:lpstr>
      <vt:lpstr>Aseo Urbano OTE</vt:lpstr>
      <vt:lpstr>Aseo Urbano PTE</vt:lpstr>
      <vt:lpstr>Drenaje OTE</vt:lpstr>
      <vt:lpstr>Drenaje PTE</vt:lpstr>
      <vt:lpstr>Parques y Jardines PTE</vt:lpstr>
      <vt:lpstr>Parques y Jardines OTE</vt:lpstr>
      <vt:lpstr>Resid. Solid. Urbanos</vt:lpstr>
      <vt:lpstr>Inspeccion Ambiental</vt:lpstr>
      <vt:lpstr>Panteones</vt:lpstr>
      <vt:lpstr>Animaya</vt:lpstr>
      <vt:lpstr>Centenario</vt:lpstr>
      <vt:lpstr>Servicios Generales</vt:lpstr>
      <vt:lpstr>'Alumbrado Publico PTE'!Área_de_impresión</vt:lpstr>
      <vt:lpstr>Animaya!Área_de_impresión</vt:lpstr>
      <vt:lpstr>'Aseo Urbano OTE'!Área_de_impresión</vt:lpstr>
      <vt:lpstr>'Aseo Urbano PTE'!Área_de_impresión</vt:lpstr>
      <vt:lpstr>Centenario!Área_de_impresión</vt:lpstr>
      <vt:lpstr>'Drenaje PTE'!Área_de_impresión</vt:lpstr>
      <vt:lpstr>'Inspeccion Ambiental'!Área_de_impresión</vt:lpstr>
      <vt:lpstr>Panteones!Área_de_impresión</vt:lpstr>
      <vt:lpstr>'Parques y Jardines OTE'!Área_de_impresión</vt:lpstr>
      <vt:lpstr>'Resid. Solid. Urbanos'!Área_de_impresión</vt:lpstr>
      <vt:lpstr>'Servicios Generales'!Área_de_impresión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Quijano Franco Julia Dianela</cp:lastModifiedBy>
  <cp:lastPrinted>2016-07-05T19:25:37Z</cp:lastPrinted>
  <dcterms:created xsi:type="dcterms:W3CDTF">2015-12-11T14:13:08Z</dcterms:created>
  <dcterms:modified xsi:type="dcterms:W3CDTF">2016-08-01T18:16:30Z</dcterms:modified>
</cp:coreProperties>
</file>