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smeralda.velazquez\Desktop\indicadores_uge\"/>
    </mc:Choice>
  </mc:AlternateContent>
  <bookViews>
    <workbookView xWindow="120" yWindow="15" windowWidth="15195" windowHeight="8190" firstSheet="11" activeTab="15"/>
  </bookViews>
  <sheets>
    <sheet name="Informática" sheetId="21" r:id="rId1"/>
    <sheet name="Recaudación" sheetId="3" r:id="rId2"/>
    <sheet name="Admon Tributaria" sheetId="4" r:id="rId3"/>
    <sheet name="ULC" sheetId="5" r:id="rId4"/>
    <sheet name="Fiscalización" sheetId="6" r:id="rId5"/>
    <sheet name="Cobranza" sheetId="7" r:id="rId6"/>
    <sheet name="Asistencia al Contribuyente" sheetId="8" r:id="rId7"/>
    <sheet name="Caja General" sheetId="10" r:id="rId8"/>
    <sheet name="Depto Egresos" sheetId="11" r:id="rId9"/>
    <sheet name="Pagos Electrónicos" sheetId="12" r:id="rId10"/>
    <sheet name="Secretaria Técnica" sheetId="13" r:id="rId11"/>
    <sheet name="Análisis Técnico" sheetId="14" r:id="rId12"/>
    <sheet name="DespSubPresyCtrl Gasto" sheetId="25" r:id="rId13"/>
    <sheet name="Presupuestos" sheetId="24" r:id="rId14"/>
    <sheet name="Control del Gasto" sheetId="17" r:id="rId15"/>
    <sheet name="Administrativo" sheetId="19" r:id="rId16"/>
    <sheet name="Contabilidad" sheetId="23" r:id="rId17"/>
  </sheets>
  <definedNames>
    <definedName name="_xlnm.Print_Area" localSheetId="15">Administrativo!$A$1:$M$18</definedName>
    <definedName name="_xlnm.Print_Area" localSheetId="2">'Admon Tributaria'!$A$1:$N$34</definedName>
    <definedName name="_xlnm.Print_Area" localSheetId="11">'Análisis Técnico'!$A$1:$N$15</definedName>
    <definedName name="_xlnm.Print_Area" localSheetId="6">'Asistencia al Contribuyente'!$A$1:$N$21</definedName>
    <definedName name="_xlnm.Print_Area" localSheetId="7">'Caja General'!$A$1:$N$35</definedName>
    <definedName name="_xlnm.Print_Area" localSheetId="5">Cobranza!$A$1:$N$25</definedName>
    <definedName name="_xlnm.Print_Area" localSheetId="16">Contabilidad!$A$1:$N$12</definedName>
    <definedName name="_xlnm.Print_Area" localSheetId="14">'Control del Gasto'!$A$1:$N$14</definedName>
    <definedName name="_xlnm.Print_Area" localSheetId="8">'Depto Egresos'!$A$1:$N$12</definedName>
    <definedName name="_xlnm.Print_Area" localSheetId="12">'DespSubPresyCtrl Gasto'!$A$1:$N$17</definedName>
    <definedName name="_xlnm.Print_Area" localSheetId="4">Fiscalización!$A$1:$N$13</definedName>
    <definedName name="_xlnm.Print_Area" localSheetId="0">Informática!$A$1:$N$16</definedName>
    <definedName name="_xlnm.Print_Area" localSheetId="9">'Pagos Electrónicos'!$A$1:$N$55</definedName>
    <definedName name="_xlnm.Print_Area" localSheetId="13">Presupuestos!$A$1:$N$13</definedName>
    <definedName name="_xlnm.Print_Area" localSheetId="1">Recaudación!$A$1:$M$35</definedName>
    <definedName name="_xlnm.Print_Area" localSheetId="10">'Secretaria Técnica'!$A$1:$N$13</definedName>
    <definedName name="_xlnm.Print_Area" localSheetId="3">ULC!$A$1:$N$24</definedName>
    <definedName name="_xlnm.Print_Titles" localSheetId="2">'Admon Tributaria'!$5:$11</definedName>
  </definedNames>
  <calcPr calcId="152511"/>
</workbook>
</file>

<file path=xl/calcChain.xml><?xml version="1.0" encoding="utf-8"?>
<calcChain xmlns="http://schemas.openxmlformats.org/spreadsheetml/2006/main">
  <c r="M19" i="4" l="1"/>
  <c r="L15" i="4"/>
  <c r="K15" i="4"/>
  <c r="J15" i="4"/>
  <c r="M18" i="4"/>
  <c r="M17" i="4"/>
  <c r="M16" i="4"/>
  <c r="M14" i="4"/>
  <c r="M13" i="4"/>
  <c r="M12" i="23"/>
  <c r="M18" i="19"/>
  <c r="M15" i="19"/>
  <c r="M12" i="19"/>
  <c r="M14" i="17"/>
  <c r="M12" i="17"/>
  <c r="M13" i="24"/>
  <c r="M12" i="24"/>
  <c r="M15" i="25"/>
  <c r="M14" i="25"/>
  <c r="M13" i="25"/>
  <c r="M12" i="25"/>
  <c r="M15" i="14"/>
  <c r="M14" i="14"/>
  <c r="M13" i="14"/>
  <c r="M12" i="14"/>
  <c r="M13" i="13"/>
  <c r="M12" i="13"/>
  <c r="M20" i="12"/>
  <c r="M44" i="12"/>
  <c r="M32" i="12"/>
  <c r="M12" i="12"/>
  <c r="M12" i="11"/>
  <c r="M28" i="10"/>
  <c r="M15" i="4" l="1"/>
  <c r="M22" i="10"/>
  <c r="M19" i="10"/>
  <c r="M18" i="10"/>
  <c r="M15" i="10"/>
  <c r="M12" i="10"/>
  <c r="M12" i="8"/>
  <c r="M15" i="8"/>
  <c r="G21" i="8"/>
  <c r="G20" i="8"/>
  <c r="H20" i="8" s="1"/>
  <c r="M19" i="5" l="1"/>
  <c r="L15" i="8" l="1"/>
  <c r="K15" i="8"/>
  <c r="J15" i="8"/>
  <c r="M17" i="7" l="1"/>
  <c r="M23" i="7" l="1"/>
  <c r="M20" i="7"/>
  <c r="M14" i="7"/>
  <c r="M12" i="7"/>
  <c r="M13" i="6"/>
  <c r="M12" i="6"/>
  <c r="M20" i="5" l="1"/>
  <c r="M18" i="5" l="1"/>
  <c r="M12" i="5"/>
  <c r="L20" i="5"/>
  <c r="K20" i="5"/>
  <c r="J20" i="5"/>
  <c r="L19" i="5"/>
  <c r="K19" i="5"/>
  <c r="J19" i="5"/>
  <c r="L18" i="5"/>
  <c r="K18" i="5"/>
  <c r="J18" i="5"/>
  <c r="L15" i="5"/>
  <c r="K15" i="5"/>
  <c r="J15" i="5"/>
  <c r="L18" i="3" l="1"/>
  <c r="K18" i="3"/>
  <c r="J18" i="3"/>
  <c r="L12" i="3"/>
  <c r="K12" i="3"/>
  <c r="J12" i="3"/>
  <c r="M24" i="3" l="1"/>
  <c r="M30" i="3"/>
  <c r="M12" i="21" l="1"/>
  <c r="M14" i="21" l="1"/>
  <c r="M13" i="21"/>
  <c r="I18" i="5" l="1"/>
  <c r="H18" i="5"/>
  <c r="G18" i="5"/>
  <c r="H12" i="4" l="1"/>
  <c r="M12" i="4" s="1"/>
  <c r="I20" i="5" l="1"/>
  <c r="H20" i="5"/>
  <c r="G20" i="5"/>
  <c r="I18" i="3" l="1"/>
  <c r="H18" i="3"/>
  <c r="G18" i="3"/>
  <c r="M18" i="3" s="1"/>
  <c r="I12" i="3"/>
  <c r="H12" i="3"/>
  <c r="G12" i="3"/>
  <c r="E12" i="3"/>
  <c r="M12" i="3" l="1"/>
  <c r="I15" i="8"/>
  <c r="H15" i="8"/>
  <c r="G15" i="8"/>
</calcChain>
</file>

<file path=xl/sharedStrings.xml><?xml version="1.0" encoding="utf-8"?>
<sst xmlns="http://schemas.openxmlformats.org/spreadsheetml/2006/main" count="598" uniqueCount="209">
  <si>
    <t>PROGRAMAS PRESUPUESTARIOS DERIVADOS DEL PLAN MUNICIPAL DE DESARROLLO 2015-2018</t>
  </si>
  <si>
    <t xml:space="preserve">INDICADORES DE GESTIÓN  Y RESULTADOS </t>
  </si>
  <si>
    <t>CLASIFICACIÓN ADMINISTRATIVA</t>
  </si>
  <si>
    <t>DIRECCIÓN</t>
  </si>
  <si>
    <t>SUBDIRECCIÓN</t>
  </si>
  <si>
    <t>DIRECCION DE FINANZAS Y TESORERÍA MUNICIPAL</t>
  </si>
  <si>
    <t>SUBDIRECCIÓN DE INGRESOS</t>
  </si>
  <si>
    <t>ADMINISTRACIÓN TRIBUTARIA</t>
  </si>
  <si>
    <t>BASE DE DATOS</t>
  </si>
  <si>
    <t xml:space="preserve">ESTRATEGIA PMD </t>
  </si>
  <si>
    <t>PROGRAMA PRESUPUESTARIO LIGADO (POA)</t>
  </si>
  <si>
    <t>OBJETIVO DEL PROGRAMA PRESUPUESTARIO</t>
  </si>
  <si>
    <t>NOMBRE DE LA ACTIVIDAD</t>
  </si>
  <si>
    <t>META</t>
  </si>
  <si>
    <t>UNIDAD DE MEDIDA</t>
  </si>
  <si>
    <t>ENERO</t>
  </si>
  <si>
    <t>FEBRERO</t>
  </si>
  <si>
    <t>MARZO</t>
  </si>
  <si>
    <t>TOTAL</t>
  </si>
  <si>
    <t xml:space="preserve">Implantar estímulos y apoyos necesarios que fomenten el pago de contribuciones, así como el incremento  de la base de contribuyentes. Establecer convenios de coordinación en materia de contribuciones con otras autoridades fiscales estatales y federales </t>
  </si>
  <si>
    <t>ADMINISTRAR CON ESTRICTO APEGO A LA LEGISLACIÓN MUNICIPAL LOS PADRONES FISCALES MEDIANTE LA PLANEACIÓN, ORGANIZACIÓN, DIRECCIÓN Y CONTROL DE LAS ACCIONES QUE MOTIVEN EL CUMPLIMIENTO VOLUNTARIO DE LAS OBLIGACIONES FISCALES Y EL INCREMENTO EN LA BASE DE CONTRIBUYENTES</t>
  </si>
  <si>
    <t xml:space="preserve">DOCUMENTOS EMITIDOS </t>
  </si>
  <si>
    <t>EMISIÓN DE DOCUMENTOS FISCALES QUE PROMUEVAN EL CUMPLIMIENTO VOLUNTARIO DE OBLIGACIONES POR DERECHOS POR SERVICIO DE AGUA POTABLE.</t>
  </si>
  <si>
    <t>AVISOS</t>
  </si>
  <si>
    <t>MOTIVAR AL CONTRIBUYENTE PARA QUE CUMPLA CORRECTA Y OPORTUNAMENTE CON SUS OBLIGACIONES FISCALES EN TIEMPO Y FORMA, MEDIANTE LA APLICACIÓN DE UN MODELO DE CUMPLIMIENTO</t>
  </si>
  <si>
    <t>FINANZAS Y TESORERIA</t>
  </si>
  <si>
    <t>COBRANZA</t>
  </si>
  <si>
    <t>OBTENER UNA MAYOR RECAUDACION,  MEDIANTE ACCIONES PRECISAS DE UNA MANERA EFICIENTE Y OPORTUNA A TRAVES DE MECANISMOS DE COBRO DIFERENTES A LAS CAJAS RECAUDADORAS</t>
  </si>
  <si>
    <t>PESOS</t>
  </si>
  <si>
    <t>FINANZAS Y TESORERIA MUNICIPAL</t>
  </si>
  <si>
    <t>EGRESOS</t>
  </si>
  <si>
    <t>PAGOS ELECTRÓNICOS</t>
  </si>
  <si>
    <t>OFRECER A LOS PROVEEDORES Y UNIDADES ADMINISTRATIVAS DEL MUNICIPIO UN SERVICIO MODERNO Y EFICIENTE PARA EL PAGO DE LOS COMPROMISOS DEL MUNICIPIO DE MÉRIDA MEDIANTE LA BANCA ELECTRÓNICA.</t>
  </si>
  <si>
    <t>PAGO ELECTRÓNICO A PROVEEDORES Y UNIDADES ADMINISTRATIVAS DEL MUNICIPIO DE MÉRIDA</t>
  </si>
  <si>
    <t>PAGO A PROVEEDORES POR CADENAS PRODUCTIVAS</t>
  </si>
  <si>
    <t>NO APLICA</t>
  </si>
  <si>
    <t>PAGO DE SERVICIOS BANCARIOS Y FINANCIEROS</t>
  </si>
  <si>
    <t>PAGO DE SERVICIOS BANCARIOS Y FINANCIEROS DEL CAPITAL E INTERESES DEL CREDITO 2012-2015</t>
  </si>
  <si>
    <t xml:space="preserve">PAGOS  </t>
  </si>
  <si>
    <t>RECAUDACIÓN</t>
  </si>
  <si>
    <t xml:space="preserve">Mejorar los mecanismos y sistemas de recaudación del pago del Impuesto Predial. Implantar estímulos y apoyos necesarios que fomenten el pago de contribuciones, así como el incremento  de la base de contribuyentes. </t>
  </si>
  <si>
    <t>RECAUDAR LOS INGRESOS QUE LEGALMENTE LE CORRESPONDEN AL MUNICIPIO DE MÉRIDA, MEDIANTE EL USO EFICAZ Y EFICIENTE DE LOS RECURSOS HUMANOS Y MATERIALES A TRAVÉS DE LOS DIVERSOS MEDIOS DE PAGO.</t>
  </si>
  <si>
    <t>RECAUDACIÓN DE LOS INGRESOS EN LAS CAJAS DE LA DIRECCION DE FINANZAS TESORERIA MUNICIPAL POR IMPUESTO PREDIAL</t>
  </si>
  <si>
    <t>RECAUDACIÓN DE LOS INGRESOS EN LAS CAJAS DE LA DIRECCION DE FINANZAS TESORERIA MUNICIPAL POR IMPUESTO SOBRE ADQUISICIÓN DE BIENES INMUEBLES</t>
  </si>
  <si>
    <t>RECAUDAR LOS INGRESOS DEL IMPUESTO PREDIAL BASE VALOR CATASTAL MEDIANTE ESTRATEGIAS QUE PERMITAN PROPORCIONAR A LA CIUDADANOS FACILIDADES E INCENTIVOS DE PAGO.</t>
  </si>
  <si>
    <t>PROPORCIONAR INCENTIVOS A LOS CONTRIBUYENTES PARA EL PAGO DEL IMPUESTOS PREDIAL BASE VALOR CATASTRAL</t>
  </si>
  <si>
    <t>SORTEO REALIZADO</t>
  </si>
  <si>
    <t>APOYOS OTORGADOS A GRUPOS EN SITUACION DE VULNERABILIDAD</t>
  </si>
  <si>
    <t>DESPACHO DEL SUBDIRECTOR</t>
  </si>
  <si>
    <t>INFORMES</t>
  </si>
  <si>
    <t>REPORTES</t>
  </si>
  <si>
    <t>UNIDAD LEGAL Y COBRO COACTIVO</t>
  </si>
  <si>
    <t>RECUPERAR CREDITOS FISCALES Y CHEQUES REBOTADOS, MEDIANTE LA APLICACIÓN DE LA NORMATIVIDAD VIGENTE</t>
  </si>
  <si>
    <t>COBRO COACTIVO DE CREDITOS FISCALES Y COBRO DE CONTRIBUCIONES DIVERSAS</t>
  </si>
  <si>
    <t>IMPLEMENTAR MECANISMOS EFICIENTES PARA LA RECUPERACIÓN DE CRÉDITOS FISCALES.</t>
  </si>
  <si>
    <t>CANCELACIÓN POR RESOLUCIONES RECIBIDAS PARA LA DEPURACIÓN DEL PADRÓN DE MULTAS.</t>
  </si>
  <si>
    <t xml:space="preserve">Implementar Mecanismos Eficientes para la recuperación de Créditos Fiscales. </t>
  </si>
  <si>
    <t>RESOLVER EN TIEMPO TIEMPO Y FORMA LAS SOLICITUDES, RECURSOS Y JUICIOS INTERPUESTOS POR PARTICULARES ANTE LA DIRECCIÓN DE FINANZAS Y TESORERÍA MUNICIPAL, EL TRIBUNAL FISCAL, LOS JUZGADOS CIVILES O FAMILIARES, MEDIANTE LA APLICACIÓN DE LA NORMATIVIDAD VIGENTE.</t>
  </si>
  <si>
    <t>VERIFICACIÓN Y ANÁLISIS EN TIEMPO Y FORMA DE SOLICITUDES DE EXCEPCIÓN DE PAGO DEL IMPUESTO SOBRE ADQUISICIÓN DE INMUEBLES</t>
  </si>
  <si>
    <t>RESOLUCIÓN EN TIEMPO Y FORMA DE SOLICITUDES DE PARTICULARES Y DEPENDENCIAS MUNICIPALES, ESTATALES Y FEDERALES</t>
  </si>
  <si>
    <t>CONTESTACIÓN EN TIEMPO Y FORMA DE JUICIOS INTERPUESTOS EN CONTRA DE LA DIRECCIÓN DE FINANZAS</t>
  </si>
  <si>
    <t>SECRETARIA TÉCNICA</t>
  </si>
  <si>
    <t>ANALISIS TÉCNICO</t>
  </si>
  <si>
    <t>Aplicar los lineamientos de la Ley General de Contabilidad Gubernamental, en lo referente a la armonización contable, en cumplimiento con los lineamientos del CONAC. Mantener los Estándares en la calificación crediticia emitida por calificadoras internacionales.</t>
  </si>
  <si>
    <t>ELABORACIÓN DEL ANTEPROYECTO DE LEY DE INGRESOS DEL MUNICIPIO DE MERIDA</t>
  </si>
  <si>
    <t>ANTEPROYECTO</t>
  </si>
  <si>
    <t>ELABORACIÓN DEL ANTEPROYECTO DE REFORMAS A LA LEY DE HACIENDA DEL MUNICIPIO DE MÉRIDA</t>
  </si>
  <si>
    <t>SEGUIMIENTO DE LOS INGRESOS PROPIOS REALES VS LOS INGRESOS PROPIOS PRESUPUESTADOS</t>
  </si>
  <si>
    <t>PORCENTAJE DE AVANCE</t>
  </si>
  <si>
    <t>Establecer un Sistema de Gestión de la Calidad en el Gobierno Municipal</t>
  </si>
  <si>
    <t>PROMOVER, IMPLEMENTAR Y MANTENER LA CULTURA DE CALIDAD EN TODAS LAS ÁREAS DE LA DIRECCIÓN DE FINANZAS Y TESORERÍA MUNICIPAL, A TRAVÉS DEL FORTALECIMIENTO DE LOS PROCESOS, GARANTIZANDO A LOS CIUDADANOS SERVICIOS DE  EXCELENCIA QUE SATISFAGAN SUS NECESIDADES Y EXPECTATIVAS.</t>
  </si>
  <si>
    <t>MANTENIMIENTO Y SEGUIMIENTO DEL SISTEMA DE GESTION DE CALIDAD</t>
  </si>
  <si>
    <t>AUDITORÍAS EXTERNAS</t>
  </si>
  <si>
    <t>SECRETARÍA TÉCNICA</t>
  </si>
  <si>
    <t>ANALIZAR LA OBTENCIÓN Y CONTROL DE LOS RECURSOS ECONÓMICOS DEL MUNICIPIO, MEDIANTE UN ADECUADO SEGUIMIENTO PARA NO CONTRAVENIR LA NORMATIVIDAD ESTABLECIDA.</t>
  </si>
  <si>
    <t>COORDINACIÓN Y SEGUIMIENTO DE LA ELABORACIÓN DEL ANTEPROYECTO DE LEY DE INGRESOS DEL MUNICIPIO DE MERIDA</t>
  </si>
  <si>
    <t>COORDINACIÓN Y SEGUIMIENTO DE LA ELABORACIÓN DEL ANTEPROYECTO DE REFORMAS A LA LEY DE HACIENDA DEL MUNICIPIO DE MÉRIDA</t>
  </si>
  <si>
    <t>SUBDIRECCION DE INGRESOS</t>
  </si>
  <si>
    <t>UNIDAD DE 
MEDIDA</t>
  </si>
  <si>
    <t>Implantar estímulos y apoyos necesarios que fomenten el pago de contribuciones, así como el incremento de la base de contribuyentes</t>
  </si>
  <si>
    <t>ASISTIR Y ATENDER A LOS CIUDADANOS DE MANERA INTEGRAL, CON TRANSPARENCIA, CALIDAD, CALIDEZ Y EN FORMA GRATUITA Y CONFIDENCIAL, A TRAVES DE DIFERENTES CANALES DE COMUNICACIÓN QUE PERMITAN PROMOVER LA CULTURA DE CUMPLIMIENTO VOLUNTARIO DE LAS OBLIGACIONES FISCALES MUNICIPALES.</t>
  </si>
  <si>
    <t>95-100%</t>
  </si>
  <si>
    <t>SUBDIRECCIÓN DE EGRESOS</t>
  </si>
  <si>
    <t>TOTAL DE  CONTRARECIBOS EMITIDOS</t>
  </si>
  <si>
    <t>DEPARTAMENTO DE CONTROL DEL GASTO</t>
  </si>
  <si>
    <t>REGISTRO DEL AVANCE DEL EJERCICIO DE LOS RECURSOS FEDERALES EN EL SISTEMA DE HACIENDA</t>
  </si>
  <si>
    <t>REGISTRO DEL AVANCE DEL EJERCICIO DE LOS CONTRATOS DE OBRAS Y SERVICIOS PÚBLICOS, ADQUISICIONES, ARRENDAMIENTOS Y PRESTACIONES DE SERVICIOS</t>
  </si>
  <si>
    <t>ADMINISTRATIVO</t>
  </si>
  <si>
    <t>MANTENIMIENTO DE BIENES MUEBLES</t>
  </si>
  <si>
    <t>PAGOS REALIZADOS POR EL SERVICIO DE CALIFICACION CREDITICIA AL MUNICIPIO DE MERIDA</t>
  </si>
  <si>
    <t>5 PAGOS</t>
  </si>
  <si>
    <t>PAGOS REALIZADOS</t>
  </si>
  <si>
    <t>Auditoria</t>
  </si>
  <si>
    <t>Pesos</t>
  </si>
  <si>
    <t>No aplica</t>
  </si>
  <si>
    <t>SUBDIRECCIÓN DE PRESUPUESTOS Y CONTROL DEL GASTO</t>
  </si>
  <si>
    <t>CAJA GENERAL</t>
  </si>
  <si>
    <t>DESGLOSE Y ENTREGA DE LOS CHEQUES A PROVEEDORES Y BENEFICIARIOS VARIOS</t>
  </si>
  <si>
    <t>INVENTARIO DE CHEQUES VIGENTES PENDIENTES POR ENTREGAR</t>
  </si>
  <si>
    <t>INFORMATICA</t>
  </si>
  <si>
    <t>TRANSFERENCIAS DE EQUIPOS DE COMPUTO Y PERIFERICOS</t>
  </si>
  <si>
    <t>MOVIMIENTOS DE EQUIPOS</t>
  </si>
  <si>
    <t>No Aplica</t>
  </si>
  <si>
    <t>SERVICIOS ATENDIDOS</t>
  </si>
  <si>
    <t xml:space="preserve">NUMERO EQUIPOS </t>
  </si>
  <si>
    <t>MANTENIMIENTO  PREVENTIVO</t>
  </si>
  <si>
    <t xml:space="preserve">MANTENIMIENTO CORRECTIVO </t>
  </si>
  <si>
    <t>Mejorar los mecanismos y sistemas de recaudacion del Pago del Impuesto Predial</t>
  </si>
  <si>
    <t>DIRECCION DE FINANZAS</t>
  </si>
  <si>
    <t>Cumplir con el pago de la deuda pública de acuerdo a las responsabilidades adquiridas en los contratos.</t>
  </si>
  <si>
    <t>Dotar a las unidades administrativas con equipamiento tecnológico y sistemas de información para mejorar los trámites y servicios municipales. Consolidar la plataforma de contenido de datos e información estadística para la toma de decisiones y el acceso de los ciudadanos a la información municipal. Implementar tecnologías que permitan la accesibilidad universal de los habitantes del municipio.</t>
  </si>
  <si>
    <t>DESARROLLAR PROGRAMAS INFORMÁTICOS PARA ALCANZAR LOS OBJETIVOS DE LA DIRECCIÓN ASÍ COMO PROPORCIONAR SERVICIOS Y SOPORTE DE TECNOLOGÍAS DE LA INFORMACIÓN A LAS UNIDADES ADMINISTRATIVAS DE LA DIRECCIÓN, MEDIANTE MECANISMOS TECNOLÓGICOS Y OPERATIVOS QUE LES PERMITA MEJORAR SUS PROCESOS DE TRABAJO.</t>
  </si>
  <si>
    <t>FISCALIZACIÓN</t>
  </si>
  <si>
    <t>Implementar mecanismos eficientes para la recuperación de Créditos Fiscales</t>
  </si>
  <si>
    <t>AUMENTAR EL CUMPLIMIENTOS DE OBLIGACIONES FISCALES DE LOS SUJETOS OBLIGADOS Y SOLIDARIOS DE LOS PAGOS DE CONTRIBUCIONES MUNICIPALES MEDIANTE ACCIONES DE FISCALIZACIÓN.</t>
  </si>
  <si>
    <t>AUDITORÍA A FEDATARIOS PUBLICOS</t>
  </si>
  <si>
    <t>Implementar mecanismos de control que permitan eficientar y transparentar la recaudación en mercados y espacios públicos</t>
  </si>
  <si>
    <t>RECAUDACIÓN DE DERECHO DE ESTACIONAMIENTOS PÚBLICOS  MUNICIPALES</t>
  </si>
  <si>
    <t>RECAUDACIÓN DE DERECHO DE USO DE BAÑOS PÚBLICOS MUNICIPALES</t>
  </si>
  <si>
    <t>RECAUDACIÓN DE DERECHO PISO POR USO EN LA VIA PÚBLICA O PARQUES</t>
  </si>
  <si>
    <t>RECAUDACIÓN DE DERECHO DE TIANGUIS DEL AUTOMÓVIL</t>
  </si>
  <si>
    <t>RECAUDACIÓN POR CONSUMO DE AGUA POTABLE EN COMISARIAS</t>
  </si>
  <si>
    <t>ASISTENCIA AL CONTRIBUYENTE</t>
  </si>
  <si>
    <t>FINANZAS Y TESORERÍA MUNICIPAL</t>
  </si>
  <si>
    <t>Establecer estándares de cumplimiento en el pago a proveedores.</t>
  </si>
  <si>
    <t>CUMPLIR EN TIEMPO Y FORMA CON LOS COMPROMISOS DE PAGO Y DIVERSOS TRAMITES ADMINISTRATIVOS AQUIRIDOS POR EL 
MUNICIPIO DE MERIDA, MEDIANTE LA APLICACION DE LAS POLITICAS Y PROCEDIMIENTOS ESTABLECIDOS, POR MEDIO DEL 
REGISTRO, TRÁMITE Y SEGUIMIENTO DE LOS DOCUMENTOS RECIBIDOS EN EL DEPARTAMENTO DE CAJA GENERAL</t>
  </si>
  <si>
    <t>RESGUARDAR, DEPURAR Y DEVOLVER LOS CHEQUES EN GARANTÍA DE OBRA PUBLICA Y ADQUISICIONES</t>
  </si>
  <si>
    <t>EMISIÓN DE CONTRARECIBOS  A PROVEEDORES Y UNIDADES ADMINISTRATIVAS</t>
  </si>
  <si>
    <t>PROPORCIONAR A LOS PROVEEDORES OTRA ALTERNATIVA DE PAGO PARA QUE PUEDAN OBTENER LIQUIDEZ ANTICIPADA AL DESCONTAR SUS FACTURAS A TRAVÉS DEL PROGRAMA DE CADENAS PRODUCTIVAS CON NACIONAL FINANCIERA (NAFIN)</t>
  </si>
  <si>
    <t>NÚMERO DE CONTRARECIBOS DESCONTADOS EN CADENAS PRODUCTIVAS</t>
  </si>
  <si>
    <t>NÚMERO DE CHEQUES EN GARANTIA DEVUELTOS</t>
  </si>
  <si>
    <t>NÚMERO DE PARTICIPACIONES Y APORTACIONES RECIBIDAS</t>
  </si>
  <si>
    <t>NÚMERO DE CHEQUES ENTREGADOS</t>
  </si>
  <si>
    <t>ACTUALIZAR EL MARCO LEGAL DEL MUNICIPIO MEDIANTE LA ELABORACIÓN DEL ANTEPROYECTO DE LA LEY DE INGRESOS, LEY DE HACIENDA, SEGUIMIENTO DE LOS INGRESOS PRESUPUESTADOS, ASÍ COMO LA IMPLEMENTACIÓN Y SEGUIMIENTO DE PROYECTOS DIVERSOS.</t>
  </si>
  <si>
    <t>Implementar acciones para verificar que los programas y proyectos se realicen de conformidad con la normatividad vigente.</t>
  </si>
  <si>
    <t>PROPORCIONAR INFORMACIÓN CONFIABLE Y OPORTUNA MEDIANTE EL REGISTRO DEL EJERCICIO DE LOS RECURSOS PROPIOS Y FEDERALES QUE RECIBE EL AYUNTAMIENTO PARA LA REALIZACIÓN DE OBRAS, ADQUISICIONES, ARRENDAMIENTOS Y PRESTACIÓN DE SERVICIOS</t>
  </si>
  <si>
    <t>SUBDIRECCIÓN DE CONTABILIDAD Y ADMINISTRACION</t>
  </si>
  <si>
    <t>Optimizar los procesos administrativos y los servicios internos, mediante el manejo racional de los recursos financieros, materiales y humanos.</t>
  </si>
  <si>
    <t>OPTIMIZAR LOS RECURSOS HUMANOS, MATERIALES E INRAESTRUCTURA DE LA  DIRECCIÓN DE FINANZAS, MEDIANTE ESTRATEGIAS DE CONTROL PREVENTIVO Y CORRECTIVO</t>
  </si>
  <si>
    <t xml:space="preserve">DOTACIÓN DE INSUMOS </t>
  </si>
  <si>
    <t>Mantener los estándares en la calificación crediticia emitida por calificadoras internacionales.</t>
  </si>
  <si>
    <t>DIAS INVERTIDOS</t>
  </si>
  <si>
    <t>UNIDAD RESPONSABLE</t>
  </si>
  <si>
    <t>PORCENTAJE SERVICIOS ATENDIDOS EN TIEMPO</t>
  </si>
  <si>
    <t>PORCENTAJE  DE CANCELACION DE MULTAS</t>
  </si>
  <si>
    <t>PORCENTAJE DE SOLICITUDES ATENDIDAS EN TIEMPO</t>
  </si>
  <si>
    <t>PORCENTAJE DE  CONTESTACIONES ATENDIDAS EN TIEMPO</t>
  </si>
  <si>
    <t>RECEPCIÓN DE TRÁMITES Y CANALIZACIÓN OPORTUNA DE LOS MISMOS.</t>
  </si>
  <si>
    <t>RESOLUCIÓN DE TRÁMITES EN TIEMPO PROPIOS DEL ÁREA DE ASISTENCIA AL CONTRIBUYENTE.</t>
  </si>
  <si>
    <t>NÚMERO DE TRÁMITES</t>
  </si>
  <si>
    <t>PORCENTAJE DE SOLVENTACIÓN DE TRÁMITES</t>
  </si>
  <si>
    <t>EMISIÓN DE DETERMINACIONES A CONTRIBUYENTES OMISOS Y REQUERIMIENTOS DE DOCUMENTACIÓN A CONTRIBUYENTES Y TERCEROS RELACIONADOS.</t>
  </si>
  <si>
    <t>ADMINISTRAR LA BASE DE DATOS DEL INVENTARIO DE CHEQUERAS CON LA QUE CUENTA EL MUNICIPIO DE MERIDA.</t>
  </si>
  <si>
    <t xml:space="preserve"> INGRESOS EN LAS CAJAS RECAUDADORAS DE LAS PARTICIPACIONES Y APORTACIONES FEDERALES RECIBIDAS. </t>
  </si>
  <si>
    <t>OTORGAR UN SERVICIO ÁGIL, EFICIENTE Y DE CALIDAD A NUESTROS CLIENTES INTERNOS Y EXTERNOS MEDIANTE LA EMISIÓN DE LOS CONTRARECIBOS QUE PERMITA EL PAGO DE LOS BIENES Y/O SERVICIOS CONTRATADOS.</t>
  </si>
  <si>
    <t>PAGAR LAS DIVERSAS COMISIONES COBRADAS AL MUNICIPIO DE MERIDA POR LOS SERVICIOS BANCARIOS Y FINANCIEROS RECIBIDOS DE LOS BANCOS MEDIANTE EL REGISTRO OPORTUNO DE LOS MISMOS.</t>
  </si>
  <si>
    <t>CUMPLIR EN TIEMPO Y FORMA MEDIANTE EL PAGO OPORTUNO DE CAPITAL, INTERESES, GASTOS Y COMISIONES DEL CRÉDITO CONTRATADO CON BANORTE A EFECTO DE MANTENER LA CAPACIDAD CREDITICIA DEL MUNICIPIO DE MÉRIDA Y EVITAR COSTOS ADMINISTRATIVOS ADICIONALES.</t>
  </si>
  <si>
    <t>MANTENER LAS CALIFICACIONES CREDITICIAS DEL MUNICIPIO, MEDIANTE LA ASIGNACIÓN DE LA MISMA A TRAVÉS DE LAS DIFERENTES CALIFICADORAS, IMPULSANDO EL DESARROLLO DE ACCIONES PARA MEJORAR LOS GRADOS DE CALIFICACIÓN.</t>
  </si>
  <si>
    <t xml:space="preserve">EMISIÓN DE DOCUMENTOS FISCALES QUE PROMUEVAN EL CUMPLIMIENTO VOLUNTARIO DE OBLIGACIONES PARA EL PAGO DEL IMPUESTO PREDIAL BASE VALOR CATASTRAL. </t>
  </si>
  <si>
    <t>EMISIÓN DE DOCUMENTOS FISCALES QUE PROMUEVAN EL CUMPLIMIENTO VOLUNTARIO DE OBLIGACIONES PARA EL PAGO DEL IMPUESTO PREDIAL BASE CONTRAPRESTACIÓN.</t>
  </si>
  <si>
    <t>EMISIÓN DE DOCUMENTOS FISCALES QUE PROMUEVAN EL CUMPLIMIENTO DE PAGO POR CONVENIOS DE CONTRIBUCIONES.</t>
  </si>
  <si>
    <t>EMISIÓN DE DOCUMENTOS FISCALES QUE PROMUEVAN EL CUMPLIMIENTO VOLUNTARIO DE OBLIGACIONES PARA INCENTIVAR LA CULTURA CONTRIBUTIVA.</t>
  </si>
  <si>
    <t>EMISIÓN DE DOCUMENTOS FISCALES QUE PROMUEVAN EL CUMPLIMIENTO VOLUNTARIO DE OBLIGACIONES POR DERECHOS POR USO DE LA VÍA PÚBLICA.</t>
  </si>
  <si>
    <t>EMISIÓN DE AVISOS DE MOROSIDAD POR RENTA DE BIENES INMUEBLES.</t>
  </si>
  <si>
    <t>SERVICIOS ATENDIDOS EN TIEMPO PARA EL TRÁMITE DE EXPEDICIÓN DE LICENCIAS DE FUNCIONAMIENTO POR APERTURA.</t>
  </si>
  <si>
    <t>SERVICIOS ATENDIDOS EN TIEMPO PARA EL TRÁMITE DE EXPEDICIÓN DE LICENCIAS DE FUNCIONAMIENTO POR REVALIDACIÓN.</t>
  </si>
  <si>
    <t>SERVICIOS ATENDIDOS EN TIEMPO PARA EL TRÁMITE POR INSCRIPCIONES AL PADRÓN PREDIAL BASE CONTRAPRESTACIÓN.</t>
  </si>
  <si>
    <t>SERVICIOS ATENDIDOS EN TIEMPO  POR CONVENIOS DE CONTRIBUCIONES.</t>
  </si>
  <si>
    <t>EMISIÓN DE DOCUMENTOS FISCALES QUE PROMUEVAN EL CUMPLIMIENTO VOLUNTARIO DE OBLIGACIONES POR LICENCIAS DE FUNCIONAMIENTO.</t>
  </si>
  <si>
    <t>SERVICIOS ATENDIDOS EN TIEMPO POR TRÁMITES DE INSCRIPCIONES AL PADRÓN POR EL USO DE ESPACIOS EN LA VÍA PÚBLICA.</t>
  </si>
  <si>
    <t>SERVICIOS ATENDIDOS EN TIEMPO POR TRÁMITES DE INSCRIPCIONES AL PADRÓN POR SERVICIOS DE AGUA POTABLE.</t>
  </si>
  <si>
    <t>SERVICIOS ATENDIDOS EN TIEMPO POR TRÁMITES DE INSCRIPCIONES AL PADRÓN POR RENTA DE BIENES INMUEBLES.</t>
  </si>
  <si>
    <t>Implantar estímulos y apoyos necesarios que fomenten el pago de contribuciones, así como el incremento  de la base de contribuyentes. Establecer convenios de coordinación en materia de contribuciones con otras autoridades fiscales estatales y federales.</t>
  </si>
  <si>
    <t>Implementar Mecanismos Eficientes para la recuperación de Créditos Fiscales. Establecer Convenios de Coordinación en Materia de Contribuciones con otras Autoridades Fiscales Estatales y Federales.</t>
  </si>
  <si>
    <t>NúMERO DE CHEQUES VIGENTES</t>
  </si>
  <si>
    <t>No se recibieron cancelaciones</t>
  </si>
  <si>
    <t xml:space="preserve">NUMERO DE CHEQUES EMITIDOS </t>
  </si>
  <si>
    <t>RECEPCIÓN DE LA CUENTA POR PAGAR Y EMISION DE CHEQUES EN TIEMPO</t>
  </si>
  <si>
    <t>REALIZAR INVERSIONES BANCARIAS LOS DÍAS HABILES DEL MES, DE LAS DISPONIBILIDADES FINANCIERAS.</t>
  </si>
  <si>
    <t>TRAMITES REALIZADOS</t>
  </si>
  <si>
    <t>Debido a las adecuaciones en el Sistema Informático esta información no se puede generar</t>
  </si>
  <si>
    <t>Nota: Debido a las adecuaciones en el Sistema Informático, por el momento no se puede generar la información que se necesitan para esta actividad.</t>
  </si>
  <si>
    <t>CONTABILIDAD</t>
  </si>
  <si>
    <t>Aplicar los lineamientos de la ley general de contabiliad gubernamental, en lo referente a la armonización contable, en cumplimiento con los lineamientos del CONAC</t>
  </si>
  <si>
    <t>REGISTRAR LOS MOVIMIENTOS DE INGRESOS Y EGRESOS, A TRAVÉS DEL SISTEMA CONTABLE DEL AYUNTAMIENTO DE MERIDA, PARA UNA MAYOR TRANSPARENCIA EN EL CUMPLIMIENTO DE LA NORMATIVIDAD ESTABLECIDA EN MATERIA DE CUENTA PUBLICA.</t>
  </si>
  <si>
    <t>ELABORACIÓN DE INFORMES FINANCIEROS Y ENTREGA DE LA CUENTA PUBLICA DE ACUERDO A LA NORMATIVIDAD ESTABLECIDA.</t>
  </si>
  <si>
    <t>ESTADOS FINANCIEROS</t>
  </si>
  <si>
    <t>DEPARTAMENTO DE PRESUPUESTOS</t>
  </si>
  <si>
    <t>Gestionar el presupuesto con base a resultados</t>
  </si>
  <si>
    <t>SUPERVISAR EL PRESUPUESTO DEL AYUNTAMIENTO, MEDIANTE LA ESTRATEGIA DE CONTROL DEL GASTO PRESUPUESTAL DE LAS UNIDADES ADMINISTRATIVAS.</t>
  </si>
  <si>
    <t>CIERRE MENSUALES</t>
  </si>
  <si>
    <t>CIERRES</t>
  </si>
  <si>
    <t>COORDINAR LA ELABORACIÓN DEL PROYECTO DE PRESUPUESTO DE EGRESOS DEL AYUNTAMIENTO, MEDIANTE EL APOYO Y LA SUPERVISIÓN A LAS UNIDADES ADMINISTRATIVAS DE ACUERDO AL PLAN MUNICPAL DE DESARROLLO.</t>
  </si>
  <si>
    <t>INTEGRAR EL PROYECTO DEL PRESUPUESTO DE EGRESOS DEL AYUNTAMIENTO, ELABORADO POR LAS DEPENDENCIAS O UNIDADES ADMINISTRATIVAS DEL AYUNTAMIENTO RESPONSABLES DE CADA EJERCICIO</t>
  </si>
  <si>
    <t xml:space="preserve">LIBRO DEL PROYECTO DE PRESUPUESTO DE EGRESOS </t>
  </si>
  <si>
    <t>VERIFICAR QUE LAS EROGACIONES PRESUPUESTADAS Y PAGADAS SE EJERZAN DE ACUERDO A LAS POLÍTICAS ESTABLECIDAS, MEDIANTE LA REVISIÓN DE LOS TECHOS FINANCIEROS Y DOCUMENTACIÓN COMPROBATORIA.</t>
  </si>
  <si>
    <t>SEGUIMIENTO AL  REGISTRO DE INFORMACIÓN DE LOS RECURSOS FEDERALES EJERCIDOS EN EL SISTEMA DE HACIENDA.</t>
  </si>
  <si>
    <t>SEGUIMIENTO AL AVANCE DE LOS RECURSOS EJERCIDOS EN CONTRATOS DE OBRAS Y SERVICIOS PÚBLICOS, ARRENDAMIENTOS, ADQUISIICONES Y PRESTACIÓN DE SERVICIOS.</t>
  </si>
  <si>
    <t>SEGUIMIENTO A LA INTEGRACION DEL PROYECTO DE PRESUPUESTO DE EGRESOS DEL AYUNTAMIENTO DE MÉRIDA.</t>
  </si>
  <si>
    <t>APROBACIÓN DE CABILDO</t>
  </si>
  <si>
    <t xml:space="preserve">SEGUIMIENTO A LOS CIERRES MENSUALES. </t>
  </si>
  <si>
    <r>
      <t xml:space="preserve">NÚMERO DE CHEQUES EN GARANTIA RESGUARDADOS (Acumulado) </t>
    </r>
    <r>
      <rPr>
        <b/>
        <sz val="10"/>
        <color theme="1"/>
        <rFont val="Exo 2.0"/>
        <family val="3"/>
      </rPr>
      <t>*</t>
    </r>
  </si>
  <si>
    <r>
      <t xml:space="preserve">NÚMERO DE CHEQUERAS (Acumulado) </t>
    </r>
    <r>
      <rPr>
        <b/>
        <sz val="10"/>
        <color theme="1"/>
        <rFont val="Exo 2.0"/>
        <family val="3"/>
      </rPr>
      <t>*</t>
    </r>
  </si>
  <si>
    <r>
      <rPr>
        <b/>
        <sz val="11"/>
        <color theme="1"/>
        <rFont val="Exo 2.0"/>
        <family val="3"/>
      </rPr>
      <t>*</t>
    </r>
    <r>
      <rPr>
        <sz val="11"/>
        <color theme="1"/>
        <rFont val="Exo 2.0"/>
        <family val="3"/>
      </rPr>
      <t xml:space="preserve"> Nota: Los Totales que se reflejan en las Unidades de Medida Número de  Cheques en Garantía resguardados y el Número de Chequeras corresponde al acumulado del trimestre.</t>
    </r>
  </si>
  <si>
    <t>ABRIL</t>
  </si>
  <si>
    <t>MAYO</t>
  </si>
  <si>
    <t>JUNIO</t>
  </si>
  <si>
    <t>Total</t>
  </si>
  <si>
    <t>La inscripción queda a cargo de la Sub. De Mercados (y Finanzas acciones para recuperar morosidad)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</si>
</sst>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;[Red]\-&quot;$&quot;#,##0.00"/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64" formatCode="0.00000000000000%"/>
    <numFmt numFmtId="165" formatCode="#,##0.00_ ;\-#,##0.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Exo 2.0"/>
      <family val="3"/>
    </font>
    <font>
      <sz val="11"/>
      <color theme="1"/>
      <name val="Exo 2.0"/>
      <family val="3"/>
    </font>
    <font>
      <b/>
      <sz val="11"/>
      <color theme="0"/>
      <name val="Exo 2.0"/>
      <family val="3"/>
    </font>
    <font>
      <b/>
      <sz val="11"/>
      <color theme="1"/>
      <name val="Exo 2.0"/>
      <family val="3"/>
    </font>
    <font>
      <b/>
      <sz val="12"/>
      <color theme="0"/>
      <name val="Exo 2.0"/>
      <family val="3"/>
    </font>
    <font>
      <b/>
      <sz val="14"/>
      <color theme="0"/>
      <name val="Exo 2.0"/>
      <family val="3"/>
    </font>
    <font>
      <b/>
      <sz val="9"/>
      <color theme="1"/>
      <name val="Exo 2.0"/>
      <family val="3"/>
    </font>
    <font>
      <sz val="10"/>
      <color theme="1"/>
      <name val="Exo 2.0"/>
      <family val="3"/>
    </font>
    <font>
      <sz val="10"/>
      <name val="Exo 2.0"/>
      <family val="3"/>
    </font>
    <font>
      <b/>
      <sz val="8"/>
      <color theme="1"/>
      <name val="Exo 2.0"/>
      <family val="3"/>
    </font>
    <font>
      <sz val="8"/>
      <color theme="1"/>
      <name val="Exo 2.0"/>
      <family val="3"/>
    </font>
    <font>
      <b/>
      <sz val="8"/>
      <color theme="0"/>
      <name val="Exo 2.0"/>
      <family val="3"/>
    </font>
    <font>
      <b/>
      <sz val="10"/>
      <color theme="1"/>
      <name val="Exo 2.0"/>
      <family val="3"/>
    </font>
    <font>
      <b/>
      <sz val="10"/>
      <color theme="0"/>
      <name val="Exo 2.0"/>
      <family val="3"/>
    </font>
    <font>
      <sz val="12"/>
      <color theme="1"/>
      <name val="Exo 2.0"/>
      <family val="3"/>
    </font>
    <font>
      <sz val="11"/>
      <color rgb="FF000000"/>
      <name val="Exo 2.0"/>
      <family val="3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343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Fill="1" applyBorder="1" applyAlignment="1"/>
    <xf numFmtId="0" fontId="3" fillId="0" borderId="0" xfId="0" applyFont="1" applyAlignme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9" fontId="9" fillId="0" borderId="9" xfId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wrapText="1"/>
    </xf>
    <xf numFmtId="0" fontId="12" fillId="0" borderId="0" xfId="0" applyFont="1"/>
    <xf numFmtId="0" fontId="11" fillId="0" borderId="0" xfId="0" applyFont="1" applyAlignment="1">
      <alignment horizontal="center"/>
    </xf>
    <xf numFmtId="0" fontId="13" fillId="0" borderId="0" xfId="0" applyFont="1" applyFill="1" applyBorder="1" applyAlignment="1"/>
    <xf numFmtId="0" fontId="12" fillId="0" borderId="0" xfId="0" applyFont="1" applyAlignment="1"/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wrapText="1"/>
    </xf>
    <xf numFmtId="44" fontId="12" fillId="0" borderId="0" xfId="2" applyFont="1"/>
    <xf numFmtId="0" fontId="2" fillId="0" borderId="0" xfId="0" applyFont="1" applyAlignment="1">
      <alignment horizontal="center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44" fontId="9" fillId="0" borderId="9" xfId="2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9" fillId="0" borderId="0" xfId="0" applyFont="1"/>
    <xf numFmtId="0" fontId="14" fillId="0" borderId="16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44" fontId="9" fillId="0" borderId="9" xfId="0" applyNumberFormat="1" applyFont="1" applyBorder="1" applyAlignment="1">
      <alignment vertical="center"/>
    </xf>
    <xf numFmtId="0" fontId="10" fillId="0" borderId="9" xfId="0" applyFont="1" applyFill="1" applyBorder="1" applyAlignment="1">
      <alignment horizontal="center" vertical="center"/>
    </xf>
    <xf numFmtId="164" fontId="3" fillId="0" borderId="0" xfId="0" applyNumberFormat="1" applyFont="1"/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44" fontId="9" fillId="0" borderId="9" xfId="3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9" fontId="9" fillId="0" borderId="9" xfId="0" applyNumberFormat="1" applyFont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3" fontId="9" fillId="0" borderId="9" xfId="1" quotePrefix="1" applyNumberFormat="1" applyFont="1" applyBorder="1" applyAlignment="1">
      <alignment horizontal="center" vertical="center" wrapText="1"/>
    </xf>
    <xf numFmtId="3" fontId="9" fillId="0" borderId="9" xfId="1" quotePrefix="1" applyNumberFormat="1" applyFont="1" applyFill="1" applyBorder="1" applyAlignment="1">
      <alignment horizontal="center" vertical="center" wrapText="1"/>
    </xf>
    <xf numFmtId="9" fontId="9" fillId="0" borderId="5" xfId="1" quotePrefix="1" applyFont="1" applyBorder="1" applyAlignment="1">
      <alignment horizontal="center" vertical="center" wrapText="1"/>
    </xf>
    <xf numFmtId="9" fontId="9" fillId="0" borderId="9" xfId="1" applyFont="1" applyFill="1" applyBorder="1" applyAlignment="1">
      <alignment horizontal="center" vertical="center"/>
    </xf>
    <xf numFmtId="9" fontId="9" fillId="0" borderId="9" xfId="1" quotePrefix="1" applyFont="1" applyFill="1" applyBorder="1" applyAlignment="1">
      <alignment horizontal="center" vertical="center" wrapText="1"/>
    </xf>
    <xf numFmtId="9" fontId="9" fillId="0" borderId="9" xfId="1" quotePrefix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9" fontId="9" fillId="0" borderId="9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3" fillId="3" borderId="0" xfId="0" applyFont="1" applyFill="1"/>
    <xf numFmtId="0" fontId="2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1" fontId="9" fillId="0" borderId="9" xfId="1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3" fontId="3" fillId="0" borderId="0" xfId="0" applyNumberFormat="1" applyFont="1"/>
    <xf numFmtId="3" fontId="9" fillId="0" borderId="9" xfId="0" applyNumberFormat="1" applyFont="1" applyBorder="1" applyAlignment="1">
      <alignment horizontal="center" vertical="center" wrapText="1"/>
    </xf>
    <xf numFmtId="4" fontId="3" fillId="0" borderId="0" xfId="0" applyNumberFormat="1" applyFont="1"/>
    <xf numFmtId="3" fontId="3" fillId="0" borderId="0" xfId="0" applyNumberFormat="1" applyFont="1" applyAlignment="1">
      <alignment vertical="center"/>
    </xf>
    <xf numFmtId="44" fontId="12" fillId="0" borderId="0" xfId="4" applyNumberFormat="1" applyFont="1"/>
    <xf numFmtId="44" fontId="3" fillId="0" borderId="0" xfId="0" applyNumberFormat="1" applyFont="1"/>
    <xf numFmtId="9" fontId="3" fillId="0" borderId="9" xfId="0" applyNumberFormat="1" applyFont="1" applyBorder="1" applyAlignment="1">
      <alignment horizontal="center" vertical="center"/>
    </xf>
    <xf numFmtId="9" fontId="3" fillId="0" borderId="9" xfId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44" fontId="9" fillId="0" borderId="8" xfId="2" applyFont="1" applyFill="1" applyBorder="1" applyAlignment="1">
      <alignment horizontal="center" vertical="center" wrapText="1"/>
    </xf>
    <xf numFmtId="44" fontId="9" fillId="0" borderId="11" xfId="2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Border="1"/>
    <xf numFmtId="0" fontId="8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9" fontId="3" fillId="0" borderId="0" xfId="1" applyFont="1"/>
    <xf numFmtId="0" fontId="14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9" fontId="3" fillId="0" borderId="9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16" fillId="0" borderId="0" xfId="0" applyFont="1" applyFill="1" applyAlignment="1">
      <alignment wrapText="1"/>
    </xf>
    <xf numFmtId="0" fontId="5" fillId="0" borderId="0" xfId="0" applyFont="1"/>
    <xf numFmtId="3" fontId="3" fillId="0" borderId="12" xfId="0" applyNumberFormat="1" applyFont="1" applyBorder="1" applyAlignment="1">
      <alignment horizontal="center" vertical="center"/>
    </xf>
    <xf numFmtId="9" fontId="18" fillId="0" borderId="9" xfId="1" applyFont="1" applyBorder="1" applyAlignment="1">
      <alignment horizontal="center" vertical="center"/>
    </xf>
    <xf numFmtId="9" fontId="18" fillId="0" borderId="9" xfId="1" applyNumberFormat="1" applyFont="1" applyBorder="1" applyAlignment="1">
      <alignment horizontal="center" vertical="center"/>
    </xf>
    <xf numFmtId="9" fontId="18" fillId="0" borderId="9" xfId="0" applyNumberFormat="1" applyFont="1" applyBorder="1" applyAlignment="1">
      <alignment horizontal="center" vertical="center"/>
    </xf>
    <xf numFmtId="9" fontId="9" fillId="0" borderId="9" xfId="1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9" fillId="0" borderId="8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4" fontId="9" fillId="0" borderId="8" xfId="0" applyNumberFormat="1" applyFont="1" applyBorder="1" applyAlignment="1">
      <alignment horizontal="center" vertical="center"/>
    </xf>
    <xf numFmtId="4" fontId="9" fillId="0" borderId="12" xfId="0" applyNumberFormat="1" applyFon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3" fontId="9" fillId="0" borderId="8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/>
    </xf>
    <xf numFmtId="44" fontId="9" fillId="0" borderId="8" xfId="2" applyFont="1" applyBorder="1" applyAlignment="1">
      <alignment horizontal="center" vertical="center"/>
    </xf>
    <xf numFmtId="44" fontId="9" fillId="0" borderId="12" xfId="2" applyFont="1" applyBorder="1" applyAlignment="1">
      <alignment horizontal="center" vertical="center"/>
    </xf>
    <xf numFmtId="44" fontId="9" fillId="0" borderId="11" xfId="2" applyFont="1" applyBorder="1" applyAlignment="1">
      <alignment horizontal="center" vertical="center"/>
    </xf>
    <xf numFmtId="42" fontId="9" fillId="0" borderId="8" xfId="2" applyNumberFormat="1" applyFont="1" applyBorder="1" applyAlignment="1">
      <alignment horizontal="center" vertical="center"/>
    </xf>
    <xf numFmtId="42" fontId="9" fillId="0" borderId="12" xfId="2" applyNumberFormat="1" applyFont="1" applyBorder="1" applyAlignment="1">
      <alignment horizontal="center" vertical="center"/>
    </xf>
    <xf numFmtId="42" fontId="9" fillId="0" borderId="11" xfId="2" applyNumberFormat="1" applyFont="1" applyBorder="1" applyAlignment="1">
      <alignment horizontal="center" vertical="center"/>
    </xf>
    <xf numFmtId="3" fontId="9" fillId="0" borderId="8" xfId="0" applyNumberFormat="1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165" fontId="9" fillId="0" borderId="8" xfId="2" applyNumberFormat="1" applyFont="1" applyBorder="1" applyAlignment="1">
      <alignment horizontal="center" vertical="center"/>
    </xf>
    <xf numFmtId="165" fontId="9" fillId="0" borderId="12" xfId="2" applyNumberFormat="1" applyFont="1" applyBorder="1" applyAlignment="1">
      <alignment horizontal="center" vertical="center"/>
    </xf>
    <xf numFmtId="165" fontId="9" fillId="0" borderId="11" xfId="2" applyNumberFormat="1" applyFont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9" fontId="9" fillId="0" borderId="18" xfId="1" applyFont="1" applyFill="1" applyBorder="1" applyAlignment="1">
      <alignment horizontal="center" vertical="center" wrapText="1"/>
    </xf>
    <xf numFmtId="9" fontId="9" fillId="0" borderId="19" xfId="1" applyFont="1" applyFill="1" applyBorder="1" applyAlignment="1">
      <alignment horizontal="center" vertical="center" wrapText="1"/>
    </xf>
    <xf numFmtId="9" fontId="9" fillId="0" borderId="10" xfId="1" applyFont="1" applyFill="1" applyBorder="1" applyAlignment="1">
      <alignment horizontal="center" vertical="center" wrapText="1"/>
    </xf>
    <xf numFmtId="9" fontId="9" fillId="0" borderId="21" xfId="1" applyFont="1" applyFill="1" applyBorder="1" applyAlignment="1">
      <alignment horizontal="center" vertical="center" wrapText="1"/>
    </xf>
    <xf numFmtId="9" fontId="9" fillId="0" borderId="24" xfId="1" applyFont="1" applyFill="1" applyBorder="1" applyAlignment="1">
      <alignment horizontal="center" vertical="center" wrapText="1"/>
    </xf>
    <xf numFmtId="9" fontId="9" fillId="0" borderId="23" xfId="1" applyFont="1" applyFill="1" applyBorder="1" applyAlignment="1">
      <alignment horizontal="center" vertical="center" wrapText="1"/>
    </xf>
    <xf numFmtId="9" fontId="9" fillId="0" borderId="5" xfId="1" applyFont="1" applyFill="1" applyBorder="1" applyAlignment="1">
      <alignment horizontal="center" vertical="center" wrapText="1"/>
    </xf>
    <xf numFmtId="9" fontId="9" fillId="0" borderId="6" xfId="1" applyFont="1" applyFill="1" applyBorder="1" applyAlignment="1">
      <alignment horizontal="center" vertical="center" wrapText="1"/>
    </xf>
    <xf numFmtId="9" fontId="9" fillId="0" borderId="7" xfId="1" applyFont="1" applyFill="1" applyBorder="1" applyAlignment="1">
      <alignment horizontal="center" vertical="center" wrapText="1"/>
    </xf>
    <xf numFmtId="44" fontId="9" fillId="0" borderId="9" xfId="2" applyFont="1" applyFill="1" applyBorder="1" applyAlignment="1">
      <alignment horizontal="center" vertical="center" wrapText="1"/>
    </xf>
    <xf numFmtId="9" fontId="3" fillId="0" borderId="8" xfId="1" applyFont="1" applyBorder="1" applyAlignment="1">
      <alignment horizontal="center" vertical="center"/>
    </xf>
    <xf numFmtId="9" fontId="3" fillId="0" borderId="12" xfId="1" applyFont="1" applyBorder="1" applyAlignment="1">
      <alignment horizontal="center" vertical="center"/>
    </xf>
    <xf numFmtId="9" fontId="3" fillId="0" borderId="11" xfId="1" applyFont="1" applyBorder="1" applyAlignment="1">
      <alignment horizontal="center" vertical="center"/>
    </xf>
    <xf numFmtId="9" fontId="9" fillId="0" borderId="8" xfId="1" applyFont="1" applyBorder="1" applyAlignment="1">
      <alignment horizontal="center" vertical="center"/>
    </xf>
    <xf numFmtId="9" fontId="9" fillId="0" borderId="12" xfId="1" applyFont="1" applyBorder="1" applyAlignment="1">
      <alignment horizontal="center" vertical="center"/>
    </xf>
    <xf numFmtId="9" fontId="9" fillId="0" borderId="11" xfId="1" applyFont="1" applyBorder="1" applyAlignment="1">
      <alignment horizontal="center" vertical="center"/>
    </xf>
    <xf numFmtId="44" fontId="9" fillId="0" borderId="8" xfId="0" applyNumberFormat="1" applyFont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9" fontId="9" fillId="0" borderId="9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9" fontId="9" fillId="0" borderId="8" xfId="1" applyFont="1" applyBorder="1" applyAlignment="1">
      <alignment horizontal="center" vertical="center" wrapText="1"/>
    </xf>
    <xf numFmtId="9" fontId="9" fillId="0" borderId="12" xfId="1" applyFont="1" applyBorder="1" applyAlignment="1">
      <alignment horizontal="center" vertical="center" wrapText="1"/>
    </xf>
    <xf numFmtId="9" fontId="9" fillId="0" borderId="11" xfId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2" borderId="13" xfId="0" applyFont="1" applyFill="1" applyBorder="1" applyAlignment="1">
      <alignment horizontal="center"/>
    </xf>
    <xf numFmtId="0" fontId="15" fillId="2" borderId="14" xfId="0" applyFont="1" applyFill="1" applyBorder="1" applyAlignment="1">
      <alignment horizontal="center"/>
    </xf>
    <xf numFmtId="0" fontId="15" fillId="2" borderId="15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/>
    </xf>
    <xf numFmtId="0" fontId="15" fillId="2" borderId="6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44" fontId="9" fillId="0" borderId="8" xfId="2" applyFont="1" applyFill="1" applyBorder="1" applyAlignment="1">
      <alignment horizontal="center" vertical="center" wrapText="1"/>
    </xf>
    <xf numFmtId="44" fontId="9" fillId="0" borderId="12" xfId="2" applyFont="1" applyFill="1" applyBorder="1" applyAlignment="1">
      <alignment horizontal="center" vertical="center" wrapText="1"/>
    </xf>
    <xf numFmtId="44" fontId="9" fillId="0" borderId="11" xfId="2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3" fontId="9" fillId="0" borderId="11" xfId="0" applyNumberFormat="1" applyFont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9" fontId="3" fillId="4" borderId="8" xfId="0" applyNumberFormat="1" applyFont="1" applyFill="1" applyBorder="1" applyAlignment="1">
      <alignment horizontal="center" vertical="center"/>
    </xf>
    <xf numFmtId="9" fontId="3" fillId="4" borderId="12" xfId="0" applyNumberFormat="1" applyFont="1" applyFill="1" applyBorder="1" applyAlignment="1">
      <alignment horizontal="center" vertical="center"/>
    </xf>
    <xf numFmtId="9" fontId="3" fillId="4" borderId="11" xfId="0" applyNumberFormat="1" applyFont="1" applyFill="1" applyBorder="1" applyAlignment="1">
      <alignment horizontal="center" vertical="center"/>
    </xf>
    <xf numFmtId="9" fontId="9" fillId="0" borderId="8" xfId="0" applyNumberFormat="1" applyFont="1" applyFill="1" applyBorder="1" applyAlignment="1">
      <alignment horizontal="center" vertical="center"/>
    </xf>
    <xf numFmtId="9" fontId="9" fillId="0" borderId="12" xfId="0" applyNumberFormat="1" applyFont="1" applyFill="1" applyBorder="1" applyAlignment="1">
      <alignment horizontal="center" vertical="center"/>
    </xf>
    <xf numFmtId="9" fontId="9" fillId="0" borderId="11" xfId="0" applyNumberFormat="1" applyFont="1" applyFill="1" applyBorder="1" applyAlignment="1">
      <alignment horizontal="center" vertical="center"/>
    </xf>
    <xf numFmtId="3" fontId="9" fillId="0" borderId="8" xfId="0" applyNumberFormat="1" applyFont="1" applyFill="1" applyBorder="1" applyAlignment="1">
      <alignment horizontal="center" vertical="center"/>
    </xf>
    <xf numFmtId="3" fontId="9" fillId="0" borderId="12" xfId="0" applyNumberFormat="1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9" fontId="9" fillId="0" borderId="8" xfId="0" applyNumberFormat="1" applyFont="1" applyBorder="1" applyAlignment="1">
      <alignment horizontal="center" vertical="center"/>
    </xf>
    <xf numFmtId="9" fontId="9" fillId="0" borderId="8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3" fillId="3" borderId="0" xfId="0" applyFont="1" applyFill="1" applyAlignment="1">
      <alignment horizontal="center" wrapText="1"/>
    </xf>
    <xf numFmtId="3" fontId="9" fillId="3" borderId="8" xfId="0" applyNumberFormat="1" applyFont="1" applyFill="1" applyBorder="1" applyAlignment="1">
      <alignment horizontal="center" vertical="center"/>
    </xf>
    <xf numFmtId="3" fontId="9" fillId="3" borderId="12" xfId="0" applyNumberFormat="1" applyFont="1" applyFill="1" applyBorder="1" applyAlignment="1">
      <alignment horizontal="center" vertical="center"/>
    </xf>
    <xf numFmtId="3" fontId="9" fillId="3" borderId="11" xfId="0" applyNumberFormat="1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8" fontId="9" fillId="0" borderId="10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44" fontId="9" fillId="0" borderId="8" xfId="0" applyNumberFormat="1" applyFont="1" applyBorder="1" applyAlignment="1">
      <alignment horizontal="center" vertical="center" wrapText="1"/>
    </xf>
    <xf numFmtId="44" fontId="9" fillId="0" borderId="8" xfId="2" applyFont="1" applyBorder="1" applyAlignment="1">
      <alignment horizontal="center" vertical="center" wrapText="1"/>
    </xf>
    <xf numFmtId="44" fontId="9" fillId="0" borderId="12" xfId="2" applyFont="1" applyBorder="1" applyAlignment="1">
      <alignment horizontal="center" vertical="center" wrapText="1"/>
    </xf>
    <xf numFmtId="44" fontId="9" fillId="0" borderId="11" xfId="2" applyFont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22" xfId="0" applyNumberFormat="1" applyFont="1" applyBorder="1" applyAlignment="1">
      <alignment horizontal="center" vertical="center" wrapText="1"/>
    </xf>
    <xf numFmtId="0" fontId="9" fillId="0" borderId="23" xfId="0" applyNumberFormat="1" applyFont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5">
    <cellStyle name="Moneda" xfId="2" builtinId="4"/>
    <cellStyle name="Moneda 3" xfId="3"/>
    <cellStyle name="Normal" xfId="0" builtinId="0"/>
    <cellStyle name="Normal 3" xfId="4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866775</xdr:colOff>
      <xdr:row>4</xdr:row>
      <xdr:rowOff>199073</xdr:rowOff>
    </xdr:to>
    <xdr:pic>
      <xdr:nvPicPr>
        <xdr:cNvPr id="4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66775" cy="113252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1104901</xdr:colOff>
      <xdr:row>4</xdr:row>
      <xdr:rowOff>194625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104900" cy="106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761999</xdr:colOff>
      <xdr:row>5</xdr:row>
      <xdr:rowOff>8573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1999" cy="106584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761999</xdr:colOff>
      <xdr:row>5</xdr:row>
      <xdr:rowOff>8573</xdr:rowOff>
    </xdr:to>
    <xdr:pic>
      <xdr:nvPicPr>
        <xdr:cNvPr id="3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04899" cy="1056323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4</xdr:row>
      <xdr:rowOff>92828</xdr:rowOff>
    </xdr:to>
    <xdr:pic>
      <xdr:nvPicPr>
        <xdr:cNvPr id="3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950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761999</xdr:colOff>
      <xdr:row>5</xdr:row>
      <xdr:rowOff>8573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04874" cy="1065848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4</xdr:row>
      <xdr:rowOff>83303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950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0</xdr:col>
      <xdr:colOff>1181099</xdr:colOff>
      <xdr:row>4</xdr:row>
      <xdr:rowOff>189548</xdr:rowOff>
    </xdr:to>
    <xdr:pic>
      <xdr:nvPicPr>
        <xdr:cNvPr id="4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0"/>
          <a:ext cx="1104899" cy="1056323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761999</xdr:colOff>
      <xdr:row>5</xdr:row>
      <xdr:rowOff>18098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1999" cy="10658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4</xdr:row>
      <xdr:rowOff>199073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19175" cy="113252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190501</xdr:colOff>
      <xdr:row>0</xdr:row>
      <xdr:rowOff>0</xdr:rowOff>
    </xdr:from>
    <xdr:to>
      <xdr:col>0</xdr:col>
      <xdr:colOff>1415143</xdr:colOff>
      <xdr:row>4</xdr:row>
      <xdr:rowOff>440006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1" y="0"/>
          <a:ext cx="1224642" cy="136529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904875</xdr:colOff>
      <xdr:row>4</xdr:row>
      <xdr:rowOff>199073</xdr:rowOff>
    </xdr:to>
    <xdr:pic>
      <xdr:nvPicPr>
        <xdr:cNvPr id="3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04875" cy="113252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0</xdr:rowOff>
    </xdr:from>
    <xdr:to>
      <xdr:col>0</xdr:col>
      <xdr:colOff>1095375</xdr:colOff>
      <xdr:row>4</xdr:row>
      <xdr:rowOff>76200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0"/>
          <a:ext cx="9334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885825</xdr:colOff>
      <xdr:row>4</xdr:row>
      <xdr:rowOff>189548</xdr:rowOff>
    </xdr:to>
    <xdr:pic>
      <xdr:nvPicPr>
        <xdr:cNvPr id="3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85825" cy="112299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895350</xdr:colOff>
      <xdr:row>5</xdr:row>
      <xdr:rowOff>8573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95350" cy="114204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761999</xdr:colOff>
      <xdr:row>4</xdr:row>
      <xdr:rowOff>180023</xdr:rowOff>
    </xdr:to>
    <xdr:pic>
      <xdr:nvPicPr>
        <xdr:cNvPr id="5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04899" cy="105632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761999</xdr:colOff>
      <xdr:row>5</xdr:row>
      <xdr:rowOff>8573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04899" cy="10563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002060"/>
  </sheetPr>
  <dimension ref="A2:N16"/>
  <sheetViews>
    <sheetView zoomScale="80" zoomScaleNormal="80" workbookViewId="0">
      <selection activeCell="M14" sqref="A1:N16"/>
    </sheetView>
  </sheetViews>
  <sheetFormatPr baseColWidth="10" defaultRowHeight="14.25" x14ac:dyDescent="0.2"/>
  <cols>
    <col min="1" max="1" width="25.140625" style="1" customWidth="1"/>
    <col min="2" max="2" width="20.42578125" style="1" customWidth="1"/>
    <col min="3" max="3" width="22" style="1" customWidth="1"/>
    <col min="4" max="4" width="23.140625" style="1" customWidth="1"/>
    <col min="5" max="5" width="11.42578125" style="1" customWidth="1"/>
    <col min="6" max="6" width="16.85546875" style="1" customWidth="1"/>
    <col min="7" max="7" width="12.5703125" style="1" customWidth="1"/>
    <col min="8" max="8" width="12" style="1" customWidth="1"/>
    <col min="9" max="16384" width="11.42578125" style="1"/>
  </cols>
  <sheetData>
    <row r="2" spans="1:14" ht="18" x14ac:dyDescent="0.25">
      <c r="A2" s="196" t="s">
        <v>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</row>
    <row r="3" spans="1:14" ht="18" x14ac:dyDescent="0.25">
      <c r="A3" s="196" t="s">
        <v>1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</row>
    <row r="4" spans="1:14" ht="18" x14ac:dyDescent="0.25">
      <c r="A4" s="60"/>
      <c r="B4" s="60"/>
      <c r="C4" s="60"/>
      <c r="D4" s="60"/>
      <c r="E4" s="60"/>
      <c r="F4" s="60"/>
      <c r="G4" s="60"/>
      <c r="H4" s="60"/>
      <c r="I4" s="60"/>
      <c r="J4" s="155"/>
      <c r="K4" s="155"/>
      <c r="L4" s="155"/>
      <c r="M4" s="60"/>
      <c r="N4" s="60"/>
    </row>
    <row r="5" spans="1:14" ht="23.25" customHeight="1" thickBot="1" x14ac:dyDescent="0.25"/>
    <row r="6" spans="1:14" ht="15" customHeight="1" x14ac:dyDescent="0.2">
      <c r="A6" s="197" t="s">
        <v>2</v>
      </c>
      <c r="B6" s="198"/>
      <c r="C6" s="199"/>
      <c r="D6" s="3"/>
      <c r="E6" s="4"/>
    </row>
    <row r="7" spans="1:14" ht="28.5" x14ac:dyDescent="0.2">
      <c r="A7" s="82" t="s">
        <v>3</v>
      </c>
      <c r="B7" s="6" t="s">
        <v>4</v>
      </c>
      <c r="C7" s="27" t="s">
        <v>142</v>
      </c>
      <c r="D7" s="7"/>
    </row>
    <row r="8" spans="1:14" ht="42.75" customHeight="1" thickBot="1" x14ac:dyDescent="0.25">
      <c r="A8" s="99" t="s">
        <v>29</v>
      </c>
      <c r="B8" s="102" t="s">
        <v>108</v>
      </c>
      <c r="C8" s="65" t="s">
        <v>99</v>
      </c>
      <c r="D8" s="8"/>
    </row>
    <row r="9" spans="1:14" ht="24" customHeight="1" thickBot="1" x14ac:dyDescent="0.25">
      <c r="A9" s="9"/>
      <c r="B9" s="9"/>
      <c r="C9" s="9"/>
      <c r="D9" s="10"/>
      <c r="F9" s="11"/>
    </row>
    <row r="10" spans="1:14" ht="18" customHeight="1" thickBot="1" x14ac:dyDescent="0.3">
      <c r="A10" s="200" t="s">
        <v>8</v>
      </c>
      <c r="B10" s="201"/>
      <c r="C10" s="201"/>
      <c r="D10" s="201"/>
      <c r="E10" s="201"/>
      <c r="F10" s="202"/>
      <c r="G10" s="203">
        <v>2016</v>
      </c>
      <c r="H10" s="204"/>
      <c r="I10" s="204"/>
      <c r="J10" s="204"/>
      <c r="K10" s="204"/>
      <c r="L10" s="204"/>
      <c r="M10" s="205"/>
    </row>
    <row r="11" spans="1:14" ht="50.25" customHeight="1" thickBot="1" x14ac:dyDescent="0.25">
      <c r="A11" s="12" t="s">
        <v>9</v>
      </c>
      <c r="B11" s="17" t="s">
        <v>10</v>
      </c>
      <c r="C11" s="14" t="s">
        <v>11</v>
      </c>
      <c r="D11" s="15" t="s">
        <v>12</v>
      </c>
      <c r="E11" s="16" t="s">
        <v>13</v>
      </c>
      <c r="F11" s="17" t="s">
        <v>14</v>
      </c>
      <c r="G11" s="35" t="s">
        <v>15</v>
      </c>
      <c r="H11" s="35" t="s">
        <v>16</v>
      </c>
      <c r="I11" s="35" t="s">
        <v>17</v>
      </c>
      <c r="J11" s="35" t="s">
        <v>204</v>
      </c>
      <c r="K11" s="35" t="s">
        <v>205</v>
      </c>
      <c r="L11" s="35" t="s">
        <v>206</v>
      </c>
      <c r="M11" s="36" t="s">
        <v>18</v>
      </c>
    </row>
    <row r="12" spans="1:14" ht="69" customHeight="1" thickBot="1" x14ac:dyDescent="0.25">
      <c r="A12" s="190" t="s">
        <v>110</v>
      </c>
      <c r="B12" s="184">
        <v>12182</v>
      </c>
      <c r="C12" s="193" t="s">
        <v>111</v>
      </c>
      <c r="D12" s="108" t="s">
        <v>106</v>
      </c>
      <c r="E12" s="110" t="s">
        <v>102</v>
      </c>
      <c r="F12" s="108" t="s">
        <v>103</v>
      </c>
      <c r="G12" s="110">
        <v>85</v>
      </c>
      <c r="H12" s="110">
        <v>67</v>
      </c>
      <c r="I12" s="110">
        <v>114</v>
      </c>
      <c r="J12" s="170">
        <v>70</v>
      </c>
      <c r="K12" s="170">
        <v>51</v>
      </c>
      <c r="L12" s="170">
        <v>58</v>
      </c>
      <c r="M12" s="110">
        <f>SUM(G12:L12)</f>
        <v>445</v>
      </c>
    </row>
    <row r="13" spans="1:14" ht="69" customHeight="1" thickBot="1" x14ac:dyDescent="0.25">
      <c r="A13" s="191"/>
      <c r="B13" s="185"/>
      <c r="C13" s="194"/>
      <c r="D13" s="108" t="s">
        <v>105</v>
      </c>
      <c r="E13" s="110">
        <v>224</v>
      </c>
      <c r="F13" s="108" t="s">
        <v>104</v>
      </c>
      <c r="G13" s="101">
        <v>0</v>
      </c>
      <c r="H13" s="101">
        <v>0</v>
      </c>
      <c r="I13" s="101">
        <v>0</v>
      </c>
      <c r="J13" s="172">
        <v>0</v>
      </c>
      <c r="K13" s="172">
        <v>126</v>
      </c>
      <c r="L13" s="172">
        <v>61</v>
      </c>
      <c r="M13" s="110">
        <f>SUM(G13:L13)</f>
        <v>187</v>
      </c>
    </row>
    <row r="14" spans="1:14" ht="69" customHeight="1" x14ac:dyDescent="0.2">
      <c r="A14" s="191"/>
      <c r="B14" s="185"/>
      <c r="C14" s="194"/>
      <c r="D14" s="181" t="s">
        <v>100</v>
      </c>
      <c r="E14" s="184" t="s">
        <v>102</v>
      </c>
      <c r="F14" s="181" t="s">
        <v>101</v>
      </c>
      <c r="G14" s="184">
        <v>0</v>
      </c>
      <c r="H14" s="184">
        <v>4</v>
      </c>
      <c r="I14" s="184">
        <v>1</v>
      </c>
      <c r="J14" s="187">
        <v>11</v>
      </c>
      <c r="K14" s="187">
        <v>2</v>
      </c>
      <c r="L14" s="187">
        <v>2</v>
      </c>
      <c r="M14" s="184">
        <f>SUM(G14:L16)</f>
        <v>20</v>
      </c>
    </row>
    <row r="15" spans="1:14" ht="69" customHeight="1" x14ac:dyDescent="0.2">
      <c r="A15" s="191"/>
      <c r="B15" s="185"/>
      <c r="C15" s="194"/>
      <c r="D15" s="182"/>
      <c r="E15" s="185"/>
      <c r="F15" s="182"/>
      <c r="G15" s="185"/>
      <c r="H15" s="185"/>
      <c r="I15" s="185"/>
      <c r="J15" s="188"/>
      <c r="K15" s="188"/>
      <c r="L15" s="188"/>
      <c r="M15" s="185"/>
    </row>
    <row r="16" spans="1:14" ht="79.5" customHeight="1" thickBot="1" x14ac:dyDescent="0.25">
      <c r="A16" s="192"/>
      <c r="B16" s="186"/>
      <c r="C16" s="195"/>
      <c r="D16" s="183"/>
      <c r="E16" s="186"/>
      <c r="F16" s="183"/>
      <c r="G16" s="186"/>
      <c r="H16" s="186"/>
      <c r="I16" s="186"/>
      <c r="J16" s="189"/>
      <c r="K16" s="189"/>
      <c r="L16" s="189"/>
      <c r="M16" s="186"/>
    </row>
  </sheetData>
  <mergeCells count="18">
    <mergeCell ref="A2:M2"/>
    <mergeCell ref="A3:N3"/>
    <mergeCell ref="A6:C6"/>
    <mergeCell ref="A10:F10"/>
    <mergeCell ref="G10:M10"/>
    <mergeCell ref="A12:A16"/>
    <mergeCell ref="B12:B16"/>
    <mergeCell ref="C12:C16"/>
    <mergeCell ref="D14:D16"/>
    <mergeCell ref="E14:E16"/>
    <mergeCell ref="F14:F16"/>
    <mergeCell ref="M14:M16"/>
    <mergeCell ref="G14:G16"/>
    <mergeCell ref="H14:H16"/>
    <mergeCell ref="I14:I16"/>
    <mergeCell ref="J14:J16"/>
    <mergeCell ref="K14:K16"/>
    <mergeCell ref="L14:L16"/>
  </mergeCells>
  <pageMargins left="0.51181102362204722" right="0.11811023622047245" top="0.74803149606299213" bottom="0.74803149606299213" header="0.31496062992125984" footer="0.31496062992125984"/>
  <pageSetup scale="6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theme="9" tint="0.59999389629810485"/>
  </sheetPr>
  <dimension ref="A2:N57"/>
  <sheetViews>
    <sheetView zoomScale="80" zoomScaleNormal="80" workbookViewId="0">
      <selection activeCell="A44" sqref="A1:N55"/>
    </sheetView>
  </sheetViews>
  <sheetFormatPr baseColWidth="10" defaultRowHeight="14.25" x14ac:dyDescent="0.2"/>
  <cols>
    <col min="1" max="1" width="18.140625" style="1" customWidth="1"/>
    <col min="2" max="2" width="19" style="1" customWidth="1"/>
    <col min="3" max="3" width="27.42578125" style="1" customWidth="1"/>
    <col min="4" max="4" width="23.140625" style="1" customWidth="1"/>
    <col min="5" max="6" width="16.85546875" style="1" customWidth="1"/>
    <col min="7" max="7" width="13.140625" style="1" bestFit="1" customWidth="1"/>
    <col min="8" max="8" width="14.28515625" style="1" bestFit="1" customWidth="1"/>
    <col min="9" max="9" width="12.85546875" style="1" bestFit="1" customWidth="1"/>
    <col min="10" max="12" width="12.85546875" style="163" customWidth="1"/>
    <col min="13" max="13" width="14.5703125" style="1" bestFit="1" customWidth="1"/>
    <col min="14" max="14" width="3.5703125" style="1" customWidth="1"/>
    <col min="15" max="250" width="11.42578125" style="1"/>
    <col min="251" max="251" width="18.140625" style="1" customWidth="1"/>
    <col min="252" max="252" width="19.85546875" style="1" customWidth="1"/>
    <col min="253" max="253" width="23.140625" style="1" customWidth="1"/>
    <col min="254" max="254" width="22" style="1" customWidth="1"/>
    <col min="255" max="255" width="17" style="1" customWidth="1"/>
    <col min="256" max="256" width="16.85546875" style="1" customWidth="1"/>
    <col min="257" max="257" width="12.5703125" style="1" customWidth="1"/>
    <col min="258" max="258" width="12" style="1" customWidth="1"/>
    <col min="259" max="506" width="11.42578125" style="1"/>
    <col min="507" max="507" width="18.140625" style="1" customWidth="1"/>
    <col min="508" max="508" width="19.85546875" style="1" customWidth="1"/>
    <col min="509" max="509" width="23.140625" style="1" customWidth="1"/>
    <col min="510" max="510" width="22" style="1" customWidth="1"/>
    <col min="511" max="511" width="17" style="1" customWidth="1"/>
    <col min="512" max="512" width="16.85546875" style="1" customWidth="1"/>
    <col min="513" max="513" width="12.5703125" style="1" customWidth="1"/>
    <col min="514" max="514" width="12" style="1" customWidth="1"/>
    <col min="515" max="762" width="11.42578125" style="1"/>
    <col min="763" max="763" width="18.140625" style="1" customWidth="1"/>
    <col min="764" max="764" width="19.85546875" style="1" customWidth="1"/>
    <col min="765" max="765" width="23.140625" style="1" customWidth="1"/>
    <col min="766" max="766" width="22" style="1" customWidth="1"/>
    <col min="767" max="767" width="17" style="1" customWidth="1"/>
    <col min="768" max="768" width="16.85546875" style="1" customWidth="1"/>
    <col min="769" max="769" width="12.5703125" style="1" customWidth="1"/>
    <col min="770" max="770" width="12" style="1" customWidth="1"/>
    <col min="771" max="1018" width="11.42578125" style="1"/>
    <col min="1019" max="1019" width="18.140625" style="1" customWidth="1"/>
    <col min="1020" max="1020" width="19.85546875" style="1" customWidth="1"/>
    <col min="1021" max="1021" width="23.140625" style="1" customWidth="1"/>
    <col min="1022" max="1022" width="22" style="1" customWidth="1"/>
    <col min="1023" max="1023" width="17" style="1" customWidth="1"/>
    <col min="1024" max="1024" width="16.85546875" style="1" customWidth="1"/>
    <col min="1025" max="1025" width="12.5703125" style="1" customWidth="1"/>
    <col min="1026" max="1026" width="12" style="1" customWidth="1"/>
    <col min="1027" max="1274" width="11.42578125" style="1"/>
    <col min="1275" max="1275" width="18.140625" style="1" customWidth="1"/>
    <col min="1276" max="1276" width="19.85546875" style="1" customWidth="1"/>
    <col min="1277" max="1277" width="23.140625" style="1" customWidth="1"/>
    <col min="1278" max="1278" width="22" style="1" customWidth="1"/>
    <col min="1279" max="1279" width="17" style="1" customWidth="1"/>
    <col min="1280" max="1280" width="16.85546875" style="1" customWidth="1"/>
    <col min="1281" max="1281" width="12.5703125" style="1" customWidth="1"/>
    <col min="1282" max="1282" width="12" style="1" customWidth="1"/>
    <col min="1283" max="1530" width="11.42578125" style="1"/>
    <col min="1531" max="1531" width="18.140625" style="1" customWidth="1"/>
    <col min="1532" max="1532" width="19.85546875" style="1" customWidth="1"/>
    <col min="1533" max="1533" width="23.140625" style="1" customWidth="1"/>
    <col min="1534" max="1534" width="22" style="1" customWidth="1"/>
    <col min="1535" max="1535" width="17" style="1" customWidth="1"/>
    <col min="1536" max="1536" width="16.85546875" style="1" customWidth="1"/>
    <col min="1537" max="1537" width="12.5703125" style="1" customWidth="1"/>
    <col min="1538" max="1538" width="12" style="1" customWidth="1"/>
    <col min="1539" max="1786" width="11.42578125" style="1"/>
    <col min="1787" max="1787" width="18.140625" style="1" customWidth="1"/>
    <col min="1788" max="1788" width="19.85546875" style="1" customWidth="1"/>
    <col min="1789" max="1789" width="23.140625" style="1" customWidth="1"/>
    <col min="1790" max="1790" width="22" style="1" customWidth="1"/>
    <col min="1791" max="1791" width="17" style="1" customWidth="1"/>
    <col min="1792" max="1792" width="16.85546875" style="1" customWidth="1"/>
    <col min="1793" max="1793" width="12.5703125" style="1" customWidth="1"/>
    <col min="1794" max="1794" width="12" style="1" customWidth="1"/>
    <col min="1795" max="2042" width="11.42578125" style="1"/>
    <col min="2043" max="2043" width="18.140625" style="1" customWidth="1"/>
    <col min="2044" max="2044" width="19.85546875" style="1" customWidth="1"/>
    <col min="2045" max="2045" width="23.140625" style="1" customWidth="1"/>
    <col min="2046" max="2046" width="22" style="1" customWidth="1"/>
    <col min="2047" max="2047" width="17" style="1" customWidth="1"/>
    <col min="2048" max="2048" width="16.85546875" style="1" customWidth="1"/>
    <col min="2049" max="2049" width="12.5703125" style="1" customWidth="1"/>
    <col min="2050" max="2050" width="12" style="1" customWidth="1"/>
    <col min="2051" max="2298" width="11.42578125" style="1"/>
    <col min="2299" max="2299" width="18.140625" style="1" customWidth="1"/>
    <col min="2300" max="2300" width="19.85546875" style="1" customWidth="1"/>
    <col min="2301" max="2301" width="23.140625" style="1" customWidth="1"/>
    <col min="2302" max="2302" width="22" style="1" customWidth="1"/>
    <col min="2303" max="2303" width="17" style="1" customWidth="1"/>
    <col min="2304" max="2304" width="16.85546875" style="1" customWidth="1"/>
    <col min="2305" max="2305" width="12.5703125" style="1" customWidth="1"/>
    <col min="2306" max="2306" width="12" style="1" customWidth="1"/>
    <col min="2307" max="2554" width="11.42578125" style="1"/>
    <col min="2555" max="2555" width="18.140625" style="1" customWidth="1"/>
    <col min="2556" max="2556" width="19.85546875" style="1" customWidth="1"/>
    <col min="2557" max="2557" width="23.140625" style="1" customWidth="1"/>
    <col min="2558" max="2558" width="22" style="1" customWidth="1"/>
    <col min="2559" max="2559" width="17" style="1" customWidth="1"/>
    <col min="2560" max="2560" width="16.85546875" style="1" customWidth="1"/>
    <col min="2561" max="2561" width="12.5703125" style="1" customWidth="1"/>
    <col min="2562" max="2562" width="12" style="1" customWidth="1"/>
    <col min="2563" max="2810" width="11.42578125" style="1"/>
    <col min="2811" max="2811" width="18.140625" style="1" customWidth="1"/>
    <col min="2812" max="2812" width="19.85546875" style="1" customWidth="1"/>
    <col min="2813" max="2813" width="23.140625" style="1" customWidth="1"/>
    <col min="2814" max="2814" width="22" style="1" customWidth="1"/>
    <col min="2815" max="2815" width="17" style="1" customWidth="1"/>
    <col min="2816" max="2816" width="16.85546875" style="1" customWidth="1"/>
    <col min="2817" max="2817" width="12.5703125" style="1" customWidth="1"/>
    <col min="2818" max="2818" width="12" style="1" customWidth="1"/>
    <col min="2819" max="3066" width="11.42578125" style="1"/>
    <col min="3067" max="3067" width="18.140625" style="1" customWidth="1"/>
    <col min="3068" max="3068" width="19.85546875" style="1" customWidth="1"/>
    <col min="3069" max="3069" width="23.140625" style="1" customWidth="1"/>
    <col min="3070" max="3070" width="22" style="1" customWidth="1"/>
    <col min="3071" max="3071" width="17" style="1" customWidth="1"/>
    <col min="3072" max="3072" width="16.85546875" style="1" customWidth="1"/>
    <col min="3073" max="3073" width="12.5703125" style="1" customWidth="1"/>
    <col min="3074" max="3074" width="12" style="1" customWidth="1"/>
    <col min="3075" max="3322" width="11.42578125" style="1"/>
    <col min="3323" max="3323" width="18.140625" style="1" customWidth="1"/>
    <col min="3324" max="3324" width="19.85546875" style="1" customWidth="1"/>
    <col min="3325" max="3325" width="23.140625" style="1" customWidth="1"/>
    <col min="3326" max="3326" width="22" style="1" customWidth="1"/>
    <col min="3327" max="3327" width="17" style="1" customWidth="1"/>
    <col min="3328" max="3328" width="16.85546875" style="1" customWidth="1"/>
    <col min="3329" max="3329" width="12.5703125" style="1" customWidth="1"/>
    <col min="3330" max="3330" width="12" style="1" customWidth="1"/>
    <col min="3331" max="3578" width="11.42578125" style="1"/>
    <col min="3579" max="3579" width="18.140625" style="1" customWidth="1"/>
    <col min="3580" max="3580" width="19.85546875" style="1" customWidth="1"/>
    <col min="3581" max="3581" width="23.140625" style="1" customWidth="1"/>
    <col min="3582" max="3582" width="22" style="1" customWidth="1"/>
    <col min="3583" max="3583" width="17" style="1" customWidth="1"/>
    <col min="3584" max="3584" width="16.85546875" style="1" customWidth="1"/>
    <col min="3585" max="3585" width="12.5703125" style="1" customWidth="1"/>
    <col min="3586" max="3586" width="12" style="1" customWidth="1"/>
    <col min="3587" max="3834" width="11.42578125" style="1"/>
    <col min="3835" max="3835" width="18.140625" style="1" customWidth="1"/>
    <col min="3836" max="3836" width="19.85546875" style="1" customWidth="1"/>
    <col min="3837" max="3837" width="23.140625" style="1" customWidth="1"/>
    <col min="3838" max="3838" width="22" style="1" customWidth="1"/>
    <col min="3839" max="3839" width="17" style="1" customWidth="1"/>
    <col min="3840" max="3840" width="16.85546875" style="1" customWidth="1"/>
    <col min="3841" max="3841" width="12.5703125" style="1" customWidth="1"/>
    <col min="3842" max="3842" width="12" style="1" customWidth="1"/>
    <col min="3843" max="4090" width="11.42578125" style="1"/>
    <col min="4091" max="4091" width="18.140625" style="1" customWidth="1"/>
    <col min="4092" max="4092" width="19.85546875" style="1" customWidth="1"/>
    <col min="4093" max="4093" width="23.140625" style="1" customWidth="1"/>
    <col min="4094" max="4094" width="22" style="1" customWidth="1"/>
    <col min="4095" max="4095" width="17" style="1" customWidth="1"/>
    <col min="4096" max="4096" width="16.85546875" style="1" customWidth="1"/>
    <col min="4097" max="4097" width="12.5703125" style="1" customWidth="1"/>
    <col min="4098" max="4098" width="12" style="1" customWidth="1"/>
    <col min="4099" max="4346" width="11.42578125" style="1"/>
    <col min="4347" max="4347" width="18.140625" style="1" customWidth="1"/>
    <col min="4348" max="4348" width="19.85546875" style="1" customWidth="1"/>
    <col min="4349" max="4349" width="23.140625" style="1" customWidth="1"/>
    <col min="4350" max="4350" width="22" style="1" customWidth="1"/>
    <col min="4351" max="4351" width="17" style="1" customWidth="1"/>
    <col min="4352" max="4352" width="16.85546875" style="1" customWidth="1"/>
    <col min="4353" max="4353" width="12.5703125" style="1" customWidth="1"/>
    <col min="4354" max="4354" width="12" style="1" customWidth="1"/>
    <col min="4355" max="4602" width="11.42578125" style="1"/>
    <col min="4603" max="4603" width="18.140625" style="1" customWidth="1"/>
    <col min="4604" max="4604" width="19.85546875" style="1" customWidth="1"/>
    <col min="4605" max="4605" width="23.140625" style="1" customWidth="1"/>
    <col min="4606" max="4606" width="22" style="1" customWidth="1"/>
    <col min="4607" max="4607" width="17" style="1" customWidth="1"/>
    <col min="4608" max="4608" width="16.85546875" style="1" customWidth="1"/>
    <col min="4609" max="4609" width="12.5703125" style="1" customWidth="1"/>
    <col min="4610" max="4610" width="12" style="1" customWidth="1"/>
    <col min="4611" max="4858" width="11.42578125" style="1"/>
    <col min="4859" max="4859" width="18.140625" style="1" customWidth="1"/>
    <col min="4860" max="4860" width="19.85546875" style="1" customWidth="1"/>
    <col min="4861" max="4861" width="23.140625" style="1" customWidth="1"/>
    <col min="4862" max="4862" width="22" style="1" customWidth="1"/>
    <col min="4863" max="4863" width="17" style="1" customWidth="1"/>
    <col min="4864" max="4864" width="16.85546875" style="1" customWidth="1"/>
    <col min="4865" max="4865" width="12.5703125" style="1" customWidth="1"/>
    <col min="4866" max="4866" width="12" style="1" customWidth="1"/>
    <col min="4867" max="5114" width="11.42578125" style="1"/>
    <col min="5115" max="5115" width="18.140625" style="1" customWidth="1"/>
    <col min="5116" max="5116" width="19.85546875" style="1" customWidth="1"/>
    <col min="5117" max="5117" width="23.140625" style="1" customWidth="1"/>
    <col min="5118" max="5118" width="22" style="1" customWidth="1"/>
    <col min="5119" max="5119" width="17" style="1" customWidth="1"/>
    <col min="5120" max="5120" width="16.85546875" style="1" customWidth="1"/>
    <col min="5121" max="5121" width="12.5703125" style="1" customWidth="1"/>
    <col min="5122" max="5122" width="12" style="1" customWidth="1"/>
    <col min="5123" max="5370" width="11.42578125" style="1"/>
    <col min="5371" max="5371" width="18.140625" style="1" customWidth="1"/>
    <col min="5372" max="5372" width="19.85546875" style="1" customWidth="1"/>
    <col min="5373" max="5373" width="23.140625" style="1" customWidth="1"/>
    <col min="5374" max="5374" width="22" style="1" customWidth="1"/>
    <col min="5375" max="5375" width="17" style="1" customWidth="1"/>
    <col min="5376" max="5376" width="16.85546875" style="1" customWidth="1"/>
    <col min="5377" max="5377" width="12.5703125" style="1" customWidth="1"/>
    <col min="5378" max="5378" width="12" style="1" customWidth="1"/>
    <col min="5379" max="5626" width="11.42578125" style="1"/>
    <col min="5627" max="5627" width="18.140625" style="1" customWidth="1"/>
    <col min="5628" max="5628" width="19.85546875" style="1" customWidth="1"/>
    <col min="5629" max="5629" width="23.140625" style="1" customWidth="1"/>
    <col min="5630" max="5630" width="22" style="1" customWidth="1"/>
    <col min="5631" max="5631" width="17" style="1" customWidth="1"/>
    <col min="5632" max="5632" width="16.85546875" style="1" customWidth="1"/>
    <col min="5633" max="5633" width="12.5703125" style="1" customWidth="1"/>
    <col min="5634" max="5634" width="12" style="1" customWidth="1"/>
    <col min="5635" max="5882" width="11.42578125" style="1"/>
    <col min="5883" max="5883" width="18.140625" style="1" customWidth="1"/>
    <col min="5884" max="5884" width="19.85546875" style="1" customWidth="1"/>
    <col min="5885" max="5885" width="23.140625" style="1" customWidth="1"/>
    <col min="5886" max="5886" width="22" style="1" customWidth="1"/>
    <col min="5887" max="5887" width="17" style="1" customWidth="1"/>
    <col min="5888" max="5888" width="16.85546875" style="1" customWidth="1"/>
    <col min="5889" max="5889" width="12.5703125" style="1" customWidth="1"/>
    <col min="5890" max="5890" width="12" style="1" customWidth="1"/>
    <col min="5891" max="6138" width="11.42578125" style="1"/>
    <col min="6139" max="6139" width="18.140625" style="1" customWidth="1"/>
    <col min="6140" max="6140" width="19.85546875" style="1" customWidth="1"/>
    <col min="6141" max="6141" width="23.140625" style="1" customWidth="1"/>
    <col min="6142" max="6142" width="22" style="1" customWidth="1"/>
    <col min="6143" max="6143" width="17" style="1" customWidth="1"/>
    <col min="6144" max="6144" width="16.85546875" style="1" customWidth="1"/>
    <col min="6145" max="6145" width="12.5703125" style="1" customWidth="1"/>
    <col min="6146" max="6146" width="12" style="1" customWidth="1"/>
    <col min="6147" max="6394" width="11.42578125" style="1"/>
    <col min="6395" max="6395" width="18.140625" style="1" customWidth="1"/>
    <col min="6396" max="6396" width="19.85546875" style="1" customWidth="1"/>
    <col min="6397" max="6397" width="23.140625" style="1" customWidth="1"/>
    <col min="6398" max="6398" width="22" style="1" customWidth="1"/>
    <col min="6399" max="6399" width="17" style="1" customWidth="1"/>
    <col min="6400" max="6400" width="16.85546875" style="1" customWidth="1"/>
    <col min="6401" max="6401" width="12.5703125" style="1" customWidth="1"/>
    <col min="6402" max="6402" width="12" style="1" customWidth="1"/>
    <col min="6403" max="6650" width="11.42578125" style="1"/>
    <col min="6651" max="6651" width="18.140625" style="1" customWidth="1"/>
    <col min="6652" max="6652" width="19.85546875" style="1" customWidth="1"/>
    <col min="6653" max="6653" width="23.140625" style="1" customWidth="1"/>
    <col min="6654" max="6654" width="22" style="1" customWidth="1"/>
    <col min="6655" max="6655" width="17" style="1" customWidth="1"/>
    <col min="6656" max="6656" width="16.85546875" style="1" customWidth="1"/>
    <col min="6657" max="6657" width="12.5703125" style="1" customWidth="1"/>
    <col min="6658" max="6658" width="12" style="1" customWidth="1"/>
    <col min="6659" max="6906" width="11.42578125" style="1"/>
    <col min="6907" max="6907" width="18.140625" style="1" customWidth="1"/>
    <col min="6908" max="6908" width="19.85546875" style="1" customWidth="1"/>
    <col min="6909" max="6909" width="23.140625" style="1" customWidth="1"/>
    <col min="6910" max="6910" width="22" style="1" customWidth="1"/>
    <col min="6911" max="6911" width="17" style="1" customWidth="1"/>
    <col min="6912" max="6912" width="16.85546875" style="1" customWidth="1"/>
    <col min="6913" max="6913" width="12.5703125" style="1" customWidth="1"/>
    <col min="6914" max="6914" width="12" style="1" customWidth="1"/>
    <col min="6915" max="7162" width="11.42578125" style="1"/>
    <col min="7163" max="7163" width="18.140625" style="1" customWidth="1"/>
    <col min="7164" max="7164" width="19.85546875" style="1" customWidth="1"/>
    <col min="7165" max="7165" width="23.140625" style="1" customWidth="1"/>
    <col min="7166" max="7166" width="22" style="1" customWidth="1"/>
    <col min="7167" max="7167" width="17" style="1" customWidth="1"/>
    <col min="7168" max="7168" width="16.85546875" style="1" customWidth="1"/>
    <col min="7169" max="7169" width="12.5703125" style="1" customWidth="1"/>
    <col min="7170" max="7170" width="12" style="1" customWidth="1"/>
    <col min="7171" max="7418" width="11.42578125" style="1"/>
    <col min="7419" max="7419" width="18.140625" style="1" customWidth="1"/>
    <col min="7420" max="7420" width="19.85546875" style="1" customWidth="1"/>
    <col min="7421" max="7421" width="23.140625" style="1" customWidth="1"/>
    <col min="7422" max="7422" width="22" style="1" customWidth="1"/>
    <col min="7423" max="7423" width="17" style="1" customWidth="1"/>
    <col min="7424" max="7424" width="16.85546875" style="1" customWidth="1"/>
    <col min="7425" max="7425" width="12.5703125" style="1" customWidth="1"/>
    <col min="7426" max="7426" width="12" style="1" customWidth="1"/>
    <col min="7427" max="7674" width="11.42578125" style="1"/>
    <col min="7675" max="7675" width="18.140625" style="1" customWidth="1"/>
    <col min="7676" max="7676" width="19.85546875" style="1" customWidth="1"/>
    <col min="7677" max="7677" width="23.140625" style="1" customWidth="1"/>
    <col min="7678" max="7678" width="22" style="1" customWidth="1"/>
    <col min="7679" max="7679" width="17" style="1" customWidth="1"/>
    <col min="7680" max="7680" width="16.85546875" style="1" customWidth="1"/>
    <col min="7681" max="7681" width="12.5703125" style="1" customWidth="1"/>
    <col min="7682" max="7682" width="12" style="1" customWidth="1"/>
    <col min="7683" max="7930" width="11.42578125" style="1"/>
    <col min="7931" max="7931" width="18.140625" style="1" customWidth="1"/>
    <col min="7932" max="7932" width="19.85546875" style="1" customWidth="1"/>
    <col min="7933" max="7933" width="23.140625" style="1" customWidth="1"/>
    <col min="7934" max="7934" width="22" style="1" customWidth="1"/>
    <col min="7935" max="7935" width="17" style="1" customWidth="1"/>
    <col min="7936" max="7936" width="16.85546875" style="1" customWidth="1"/>
    <col min="7937" max="7937" width="12.5703125" style="1" customWidth="1"/>
    <col min="7938" max="7938" width="12" style="1" customWidth="1"/>
    <col min="7939" max="8186" width="11.42578125" style="1"/>
    <col min="8187" max="8187" width="18.140625" style="1" customWidth="1"/>
    <col min="8188" max="8188" width="19.85546875" style="1" customWidth="1"/>
    <col min="8189" max="8189" width="23.140625" style="1" customWidth="1"/>
    <col min="8190" max="8190" width="22" style="1" customWidth="1"/>
    <col min="8191" max="8191" width="17" style="1" customWidth="1"/>
    <col min="8192" max="8192" width="16.85546875" style="1" customWidth="1"/>
    <col min="8193" max="8193" width="12.5703125" style="1" customWidth="1"/>
    <col min="8194" max="8194" width="12" style="1" customWidth="1"/>
    <col min="8195" max="8442" width="11.42578125" style="1"/>
    <col min="8443" max="8443" width="18.140625" style="1" customWidth="1"/>
    <col min="8444" max="8444" width="19.85546875" style="1" customWidth="1"/>
    <col min="8445" max="8445" width="23.140625" style="1" customWidth="1"/>
    <col min="8446" max="8446" width="22" style="1" customWidth="1"/>
    <col min="8447" max="8447" width="17" style="1" customWidth="1"/>
    <col min="8448" max="8448" width="16.85546875" style="1" customWidth="1"/>
    <col min="8449" max="8449" width="12.5703125" style="1" customWidth="1"/>
    <col min="8450" max="8450" width="12" style="1" customWidth="1"/>
    <col min="8451" max="8698" width="11.42578125" style="1"/>
    <col min="8699" max="8699" width="18.140625" style="1" customWidth="1"/>
    <col min="8700" max="8700" width="19.85546875" style="1" customWidth="1"/>
    <col min="8701" max="8701" width="23.140625" style="1" customWidth="1"/>
    <col min="8702" max="8702" width="22" style="1" customWidth="1"/>
    <col min="8703" max="8703" width="17" style="1" customWidth="1"/>
    <col min="8704" max="8704" width="16.85546875" style="1" customWidth="1"/>
    <col min="8705" max="8705" width="12.5703125" style="1" customWidth="1"/>
    <col min="8706" max="8706" width="12" style="1" customWidth="1"/>
    <col min="8707" max="8954" width="11.42578125" style="1"/>
    <col min="8955" max="8955" width="18.140625" style="1" customWidth="1"/>
    <col min="8956" max="8956" width="19.85546875" style="1" customWidth="1"/>
    <col min="8957" max="8957" width="23.140625" style="1" customWidth="1"/>
    <col min="8958" max="8958" width="22" style="1" customWidth="1"/>
    <col min="8959" max="8959" width="17" style="1" customWidth="1"/>
    <col min="8960" max="8960" width="16.85546875" style="1" customWidth="1"/>
    <col min="8961" max="8961" width="12.5703125" style="1" customWidth="1"/>
    <col min="8962" max="8962" width="12" style="1" customWidth="1"/>
    <col min="8963" max="9210" width="11.42578125" style="1"/>
    <col min="9211" max="9211" width="18.140625" style="1" customWidth="1"/>
    <col min="9212" max="9212" width="19.85546875" style="1" customWidth="1"/>
    <col min="9213" max="9213" width="23.140625" style="1" customWidth="1"/>
    <col min="9214" max="9214" width="22" style="1" customWidth="1"/>
    <col min="9215" max="9215" width="17" style="1" customWidth="1"/>
    <col min="9216" max="9216" width="16.85546875" style="1" customWidth="1"/>
    <col min="9217" max="9217" width="12.5703125" style="1" customWidth="1"/>
    <col min="9218" max="9218" width="12" style="1" customWidth="1"/>
    <col min="9219" max="9466" width="11.42578125" style="1"/>
    <col min="9467" max="9467" width="18.140625" style="1" customWidth="1"/>
    <col min="9468" max="9468" width="19.85546875" style="1" customWidth="1"/>
    <col min="9469" max="9469" width="23.140625" style="1" customWidth="1"/>
    <col min="9470" max="9470" width="22" style="1" customWidth="1"/>
    <col min="9471" max="9471" width="17" style="1" customWidth="1"/>
    <col min="9472" max="9472" width="16.85546875" style="1" customWidth="1"/>
    <col min="9473" max="9473" width="12.5703125" style="1" customWidth="1"/>
    <col min="9474" max="9474" width="12" style="1" customWidth="1"/>
    <col min="9475" max="9722" width="11.42578125" style="1"/>
    <col min="9723" max="9723" width="18.140625" style="1" customWidth="1"/>
    <col min="9724" max="9724" width="19.85546875" style="1" customWidth="1"/>
    <col min="9725" max="9725" width="23.140625" style="1" customWidth="1"/>
    <col min="9726" max="9726" width="22" style="1" customWidth="1"/>
    <col min="9727" max="9727" width="17" style="1" customWidth="1"/>
    <col min="9728" max="9728" width="16.85546875" style="1" customWidth="1"/>
    <col min="9729" max="9729" width="12.5703125" style="1" customWidth="1"/>
    <col min="9730" max="9730" width="12" style="1" customWidth="1"/>
    <col min="9731" max="9978" width="11.42578125" style="1"/>
    <col min="9979" max="9979" width="18.140625" style="1" customWidth="1"/>
    <col min="9980" max="9980" width="19.85546875" style="1" customWidth="1"/>
    <col min="9981" max="9981" width="23.140625" style="1" customWidth="1"/>
    <col min="9982" max="9982" width="22" style="1" customWidth="1"/>
    <col min="9983" max="9983" width="17" style="1" customWidth="1"/>
    <col min="9984" max="9984" width="16.85546875" style="1" customWidth="1"/>
    <col min="9985" max="9985" width="12.5703125" style="1" customWidth="1"/>
    <col min="9986" max="9986" width="12" style="1" customWidth="1"/>
    <col min="9987" max="10234" width="11.42578125" style="1"/>
    <col min="10235" max="10235" width="18.140625" style="1" customWidth="1"/>
    <col min="10236" max="10236" width="19.85546875" style="1" customWidth="1"/>
    <col min="10237" max="10237" width="23.140625" style="1" customWidth="1"/>
    <col min="10238" max="10238" width="22" style="1" customWidth="1"/>
    <col min="10239" max="10239" width="17" style="1" customWidth="1"/>
    <col min="10240" max="10240" width="16.85546875" style="1" customWidth="1"/>
    <col min="10241" max="10241" width="12.5703125" style="1" customWidth="1"/>
    <col min="10242" max="10242" width="12" style="1" customWidth="1"/>
    <col min="10243" max="10490" width="11.42578125" style="1"/>
    <col min="10491" max="10491" width="18.140625" style="1" customWidth="1"/>
    <col min="10492" max="10492" width="19.85546875" style="1" customWidth="1"/>
    <col min="10493" max="10493" width="23.140625" style="1" customWidth="1"/>
    <col min="10494" max="10494" width="22" style="1" customWidth="1"/>
    <col min="10495" max="10495" width="17" style="1" customWidth="1"/>
    <col min="10496" max="10496" width="16.85546875" style="1" customWidth="1"/>
    <col min="10497" max="10497" width="12.5703125" style="1" customWidth="1"/>
    <col min="10498" max="10498" width="12" style="1" customWidth="1"/>
    <col min="10499" max="10746" width="11.42578125" style="1"/>
    <col min="10747" max="10747" width="18.140625" style="1" customWidth="1"/>
    <col min="10748" max="10748" width="19.85546875" style="1" customWidth="1"/>
    <col min="10749" max="10749" width="23.140625" style="1" customWidth="1"/>
    <col min="10750" max="10750" width="22" style="1" customWidth="1"/>
    <col min="10751" max="10751" width="17" style="1" customWidth="1"/>
    <col min="10752" max="10752" width="16.85546875" style="1" customWidth="1"/>
    <col min="10753" max="10753" width="12.5703125" style="1" customWidth="1"/>
    <col min="10754" max="10754" width="12" style="1" customWidth="1"/>
    <col min="10755" max="11002" width="11.42578125" style="1"/>
    <col min="11003" max="11003" width="18.140625" style="1" customWidth="1"/>
    <col min="11004" max="11004" width="19.85546875" style="1" customWidth="1"/>
    <col min="11005" max="11005" width="23.140625" style="1" customWidth="1"/>
    <col min="11006" max="11006" width="22" style="1" customWidth="1"/>
    <col min="11007" max="11007" width="17" style="1" customWidth="1"/>
    <col min="11008" max="11008" width="16.85546875" style="1" customWidth="1"/>
    <col min="11009" max="11009" width="12.5703125" style="1" customWidth="1"/>
    <col min="11010" max="11010" width="12" style="1" customWidth="1"/>
    <col min="11011" max="11258" width="11.42578125" style="1"/>
    <col min="11259" max="11259" width="18.140625" style="1" customWidth="1"/>
    <col min="11260" max="11260" width="19.85546875" style="1" customWidth="1"/>
    <col min="11261" max="11261" width="23.140625" style="1" customWidth="1"/>
    <col min="11262" max="11262" width="22" style="1" customWidth="1"/>
    <col min="11263" max="11263" width="17" style="1" customWidth="1"/>
    <col min="11264" max="11264" width="16.85546875" style="1" customWidth="1"/>
    <col min="11265" max="11265" width="12.5703125" style="1" customWidth="1"/>
    <col min="11266" max="11266" width="12" style="1" customWidth="1"/>
    <col min="11267" max="11514" width="11.42578125" style="1"/>
    <col min="11515" max="11515" width="18.140625" style="1" customWidth="1"/>
    <col min="11516" max="11516" width="19.85546875" style="1" customWidth="1"/>
    <col min="11517" max="11517" width="23.140625" style="1" customWidth="1"/>
    <col min="11518" max="11518" width="22" style="1" customWidth="1"/>
    <col min="11519" max="11519" width="17" style="1" customWidth="1"/>
    <col min="11520" max="11520" width="16.85546875" style="1" customWidth="1"/>
    <col min="11521" max="11521" width="12.5703125" style="1" customWidth="1"/>
    <col min="11522" max="11522" width="12" style="1" customWidth="1"/>
    <col min="11523" max="11770" width="11.42578125" style="1"/>
    <col min="11771" max="11771" width="18.140625" style="1" customWidth="1"/>
    <col min="11772" max="11772" width="19.85546875" style="1" customWidth="1"/>
    <col min="11773" max="11773" width="23.140625" style="1" customWidth="1"/>
    <col min="11774" max="11774" width="22" style="1" customWidth="1"/>
    <col min="11775" max="11775" width="17" style="1" customWidth="1"/>
    <col min="11776" max="11776" width="16.85546875" style="1" customWidth="1"/>
    <col min="11777" max="11777" width="12.5703125" style="1" customWidth="1"/>
    <col min="11778" max="11778" width="12" style="1" customWidth="1"/>
    <col min="11779" max="12026" width="11.42578125" style="1"/>
    <col min="12027" max="12027" width="18.140625" style="1" customWidth="1"/>
    <col min="12028" max="12028" width="19.85546875" style="1" customWidth="1"/>
    <col min="12029" max="12029" width="23.140625" style="1" customWidth="1"/>
    <col min="12030" max="12030" width="22" style="1" customWidth="1"/>
    <col min="12031" max="12031" width="17" style="1" customWidth="1"/>
    <col min="12032" max="12032" width="16.85546875" style="1" customWidth="1"/>
    <col min="12033" max="12033" width="12.5703125" style="1" customWidth="1"/>
    <col min="12034" max="12034" width="12" style="1" customWidth="1"/>
    <col min="12035" max="12282" width="11.42578125" style="1"/>
    <col min="12283" max="12283" width="18.140625" style="1" customWidth="1"/>
    <col min="12284" max="12284" width="19.85546875" style="1" customWidth="1"/>
    <col min="12285" max="12285" width="23.140625" style="1" customWidth="1"/>
    <col min="12286" max="12286" width="22" style="1" customWidth="1"/>
    <col min="12287" max="12287" width="17" style="1" customWidth="1"/>
    <col min="12288" max="12288" width="16.85546875" style="1" customWidth="1"/>
    <col min="12289" max="12289" width="12.5703125" style="1" customWidth="1"/>
    <col min="12290" max="12290" width="12" style="1" customWidth="1"/>
    <col min="12291" max="12538" width="11.42578125" style="1"/>
    <col min="12539" max="12539" width="18.140625" style="1" customWidth="1"/>
    <col min="12540" max="12540" width="19.85546875" style="1" customWidth="1"/>
    <col min="12541" max="12541" width="23.140625" style="1" customWidth="1"/>
    <col min="12542" max="12542" width="22" style="1" customWidth="1"/>
    <col min="12543" max="12543" width="17" style="1" customWidth="1"/>
    <col min="12544" max="12544" width="16.85546875" style="1" customWidth="1"/>
    <col min="12545" max="12545" width="12.5703125" style="1" customWidth="1"/>
    <col min="12546" max="12546" width="12" style="1" customWidth="1"/>
    <col min="12547" max="12794" width="11.42578125" style="1"/>
    <col min="12795" max="12795" width="18.140625" style="1" customWidth="1"/>
    <col min="12796" max="12796" width="19.85546875" style="1" customWidth="1"/>
    <col min="12797" max="12797" width="23.140625" style="1" customWidth="1"/>
    <col min="12798" max="12798" width="22" style="1" customWidth="1"/>
    <col min="12799" max="12799" width="17" style="1" customWidth="1"/>
    <col min="12800" max="12800" width="16.85546875" style="1" customWidth="1"/>
    <col min="12801" max="12801" width="12.5703125" style="1" customWidth="1"/>
    <col min="12802" max="12802" width="12" style="1" customWidth="1"/>
    <col min="12803" max="13050" width="11.42578125" style="1"/>
    <col min="13051" max="13051" width="18.140625" style="1" customWidth="1"/>
    <col min="13052" max="13052" width="19.85546875" style="1" customWidth="1"/>
    <col min="13053" max="13053" width="23.140625" style="1" customWidth="1"/>
    <col min="13054" max="13054" width="22" style="1" customWidth="1"/>
    <col min="13055" max="13055" width="17" style="1" customWidth="1"/>
    <col min="13056" max="13056" width="16.85546875" style="1" customWidth="1"/>
    <col min="13057" max="13057" width="12.5703125" style="1" customWidth="1"/>
    <col min="13058" max="13058" width="12" style="1" customWidth="1"/>
    <col min="13059" max="13306" width="11.42578125" style="1"/>
    <col min="13307" max="13307" width="18.140625" style="1" customWidth="1"/>
    <col min="13308" max="13308" width="19.85546875" style="1" customWidth="1"/>
    <col min="13309" max="13309" width="23.140625" style="1" customWidth="1"/>
    <col min="13310" max="13310" width="22" style="1" customWidth="1"/>
    <col min="13311" max="13311" width="17" style="1" customWidth="1"/>
    <col min="13312" max="13312" width="16.85546875" style="1" customWidth="1"/>
    <col min="13313" max="13313" width="12.5703125" style="1" customWidth="1"/>
    <col min="13314" max="13314" width="12" style="1" customWidth="1"/>
    <col min="13315" max="13562" width="11.42578125" style="1"/>
    <col min="13563" max="13563" width="18.140625" style="1" customWidth="1"/>
    <col min="13564" max="13564" width="19.85546875" style="1" customWidth="1"/>
    <col min="13565" max="13565" width="23.140625" style="1" customWidth="1"/>
    <col min="13566" max="13566" width="22" style="1" customWidth="1"/>
    <col min="13567" max="13567" width="17" style="1" customWidth="1"/>
    <col min="13568" max="13568" width="16.85546875" style="1" customWidth="1"/>
    <col min="13569" max="13569" width="12.5703125" style="1" customWidth="1"/>
    <col min="13570" max="13570" width="12" style="1" customWidth="1"/>
    <col min="13571" max="13818" width="11.42578125" style="1"/>
    <col min="13819" max="13819" width="18.140625" style="1" customWidth="1"/>
    <col min="13820" max="13820" width="19.85546875" style="1" customWidth="1"/>
    <col min="13821" max="13821" width="23.140625" style="1" customWidth="1"/>
    <col min="13822" max="13822" width="22" style="1" customWidth="1"/>
    <col min="13823" max="13823" width="17" style="1" customWidth="1"/>
    <col min="13824" max="13824" width="16.85546875" style="1" customWidth="1"/>
    <col min="13825" max="13825" width="12.5703125" style="1" customWidth="1"/>
    <col min="13826" max="13826" width="12" style="1" customWidth="1"/>
    <col min="13827" max="14074" width="11.42578125" style="1"/>
    <col min="14075" max="14075" width="18.140625" style="1" customWidth="1"/>
    <col min="14076" max="14076" width="19.85546875" style="1" customWidth="1"/>
    <col min="14077" max="14077" width="23.140625" style="1" customWidth="1"/>
    <col min="14078" max="14078" width="22" style="1" customWidth="1"/>
    <col min="14079" max="14079" width="17" style="1" customWidth="1"/>
    <col min="14080" max="14080" width="16.85546875" style="1" customWidth="1"/>
    <col min="14081" max="14081" width="12.5703125" style="1" customWidth="1"/>
    <col min="14082" max="14082" width="12" style="1" customWidth="1"/>
    <col min="14083" max="14330" width="11.42578125" style="1"/>
    <col min="14331" max="14331" width="18.140625" style="1" customWidth="1"/>
    <col min="14332" max="14332" width="19.85546875" style="1" customWidth="1"/>
    <col min="14333" max="14333" width="23.140625" style="1" customWidth="1"/>
    <col min="14334" max="14334" width="22" style="1" customWidth="1"/>
    <col min="14335" max="14335" width="17" style="1" customWidth="1"/>
    <col min="14336" max="14336" width="16.85546875" style="1" customWidth="1"/>
    <col min="14337" max="14337" width="12.5703125" style="1" customWidth="1"/>
    <col min="14338" max="14338" width="12" style="1" customWidth="1"/>
    <col min="14339" max="14586" width="11.42578125" style="1"/>
    <col min="14587" max="14587" width="18.140625" style="1" customWidth="1"/>
    <col min="14588" max="14588" width="19.85546875" style="1" customWidth="1"/>
    <col min="14589" max="14589" width="23.140625" style="1" customWidth="1"/>
    <col min="14590" max="14590" width="22" style="1" customWidth="1"/>
    <col min="14591" max="14591" width="17" style="1" customWidth="1"/>
    <col min="14592" max="14592" width="16.85546875" style="1" customWidth="1"/>
    <col min="14593" max="14593" width="12.5703125" style="1" customWidth="1"/>
    <col min="14594" max="14594" width="12" style="1" customWidth="1"/>
    <col min="14595" max="14842" width="11.42578125" style="1"/>
    <col min="14843" max="14843" width="18.140625" style="1" customWidth="1"/>
    <col min="14844" max="14844" width="19.85546875" style="1" customWidth="1"/>
    <col min="14845" max="14845" width="23.140625" style="1" customWidth="1"/>
    <col min="14846" max="14846" width="22" style="1" customWidth="1"/>
    <col min="14847" max="14847" width="17" style="1" customWidth="1"/>
    <col min="14848" max="14848" width="16.85546875" style="1" customWidth="1"/>
    <col min="14849" max="14849" width="12.5703125" style="1" customWidth="1"/>
    <col min="14850" max="14850" width="12" style="1" customWidth="1"/>
    <col min="14851" max="15098" width="11.42578125" style="1"/>
    <col min="15099" max="15099" width="18.140625" style="1" customWidth="1"/>
    <col min="15100" max="15100" width="19.85546875" style="1" customWidth="1"/>
    <col min="15101" max="15101" width="23.140625" style="1" customWidth="1"/>
    <col min="15102" max="15102" width="22" style="1" customWidth="1"/>
    <col min="15103" max="15103" width="17" style="1" customWidth="1"/>
    <col min="15104" max="15104" width="16.85546875" style="1" customWidth="1"/>
    <col min="15105" max="15105" width="12.5703125" style="1" customWidth="1"/>
    <col min="15106" max="15106" width="12" style="1" customWidth="1"/>
    <col min="15107" max="15354" width="11.42578125" style="1"/>
    <col min="15355" max="15355" width="18.140625" style="1" customWidth="1"/>
    <col min="15356" max="15356" width="19.85546875" style="1" customWidth="1"/>
    <col min="15357" max="15357" width="23.140625" style="1" customWidth="1"/>
    <col min="15358" max="15358" width="22" style="1" customWidth="1"/>
    <col min="15359" max="15359" width="17" style="1" customWidth="1"/>
    <col min="15360" max="15360" width="16.85546875" style="1" customWidth="1"/>
    <col min="15361" max="15361" width="12.5703125" style="1" customWidth="1"/>
    <col min="15362" max="15362" width="12" style="1" customWidth="1"/>
    <col min="15363" max="15610" width="11.42578125" style="1"/>
    <col min="15611" max="15611" width="18.140625" style="1" customWidth="1"/>
    <col min="15612" max="15612" width="19.85546875" style="1" customWidth="1"/>
    <col min="15613" max="15613" width="23.140625" style="1" customWidth="1"/>
    <col min="15614" max="15614" width="22" style="1" customWidth="1"/>
    <col min="15615" max="15615" width="17" style="1" customWidth="1"/>
    <col min="15616" max="15616" width="16.85546875" style="1" customWidth="1"/>
    <col min="15617" max="15617" width="12.5703125" style="1" customWidth="1"/>
    <col min="15618" max="15618" width="12" style="1" customWidth="1"/>
    <col min="15619" max="15866" width="11.42578125" style="1"/>
    <col min="15867" max="15867" width="18.140625" style="1" customWidth="1"/>
    <col min="15868" max="15868" width="19.85546875" style="1" customWidth="1"/>
    <col min="15869" max="15869" width="23.140625" style="1" customWidth="1"/>
    <col min="15870" max="15870" width="22" style="1" customWidth="1"/>
    <col min="15871" max="15871" width="17" style="1" customWidth="1"/>
    <col min="15872" max="15872" width="16.85546875" style="1" customWidth="1"/>
    <col min="15873" max="15873" width="12.5703125" style="1" customWidth="1"/>
    <col min="15874" max="15874" width="12" style="1" customWidth="1"/>
    <col min="15875" max="16122" width="11.42578125" style="1"/>
    <col min="16123" max="16123" width="18.140625" style="1" customWidth="1"/>
    <col min="16124" max="16124" width="19.85546875" style="1" customWidth="1"/>
    <col min="16125" max="16125" width="23.140625" style="1" customWidth="1"/>
    <col min="16126" max="16126" width="22" style="1" customWidth="1"/>
    <col min="16127" max="16127" width="17" style="1" customWidth="1"/>
    <col min="16128" max="16128" width="16.85546875" style="1" customWidth="1"/>
    <col min="16129" max="16129" width="12.5703125" style="1" customWidth="1"/>
    <col min="16130" max="16130" width="12" style="1" customWidth="1"/>
    <col min="16131" max="16384" width="11.42578125" style="1"/>
  </cols>
  <sheetData>
    <row r="2" spans="1:14" ht="18" x14ac:dyDescent="0.25">
      <c r="A2" s="196" t="s">
        <v>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</row>
    <row r="3" spans="1:14" ht="18" x14ac:dyDescent="0.25">
      <c r="A3" s="196" t="s">
        <v>1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</row>
    <row r="4" spans="1:14" ht="18" x14ac:dyDescent="0.25">
      <c r="A4" s="24"/>
      <c r="B4" s="24"/>
      <c r="C4" s="24"/>
      <c r="D4" s="24"/>
      <c r="E4" s="24"/>
      <c r="F4" s="24"/>
      <c r="G4" s="24"/>
      <c r="H4" s="24"/>
      <c r="I4" s="24"/>
      <c r="J4" s="164"/>
      <c r="K4" s="164"/>
      <c r="L4" s="164"/>
      <c r="M4" s="24"/>
      <c r="N4" s="24"/>
    </row>
    <row r="5" spans="1:14" ht="23.25" customHeight="1" thickBot="1" x14ac:dyDescent="0.25"/>
    <row r="6" spans="1:14" ht="15" customHeight="1" x14ac:dyDescent="0.2">
      <c r="A6" s="197" t="s">
        <v>2</v>
      </c>
      <c r="B6" s="198"/>
      <c r="C6" s="199"/>
      <c r="D6" s="3"/>
      <c r="E6" s="4"/>
    </row>
    <row r="7" spans="1:14" x14ac:dyDescent="0.2">
      <c r="A7" s="26" t="s">
        <v>3</v>
      </c>
      <c r="B7" s="5" t="s">
        <v>4</v>
      </c>
      <c r="C7" s="66" t="s">
        <v>142</v>
      </c>
      <c r="D7" s="7"/>
    </row>
    <row r="8" spans="1:14" ht="42.75" customHeight="1" thickBot="1" x14ac:dyDescent="0.25">
      <c r="A8" s="68" t="s">
        <v>123</v>
      </c>
      <c r="B8" s="102" t="s">
        <v>82</v>
      </c>
      <c r="C8" s="65" t="s">
        <v>31</v>
      </c>
      <c r="D8" s="8"/>
    </row>
    <row r="9" spans="1:14" ht="24" customHeight="1" thickBot="1" x14ac:dyDescent="0.25">
      <c r="A9" s="9"/>
      <c r="B9" s="9"/>
      <c r="C9" s="9"/>
      <c r="D9" s="10"/>
      <c r="F9" s="11"/>
    </row>
    <row r="10" spans="1:14" ht="18" customHeight="1" thickBot="1" x14ac:dyDescent="0.3">
      <c r="A10" s="200" t="s">
        <v>8</v>
      </c>
      <c r="B10" s="201"/>
      <c r="C10" s="201"/>
      <c r="D10" s="201"/>
      <c r="E10" s="201"/>
      <c r="F10" s="202"/>
      <c r="G10" s="203">
        <v>2016</v>
      </c>
      <c r="H10" s="204"/>
      <c r="I10" s="204"/>
      <c r="J10" s="204"/>
      <c r="K10" s="204"/>
      <c r="L10" s="204"/>
      <c r="M10" s="205"/>
    </row>
    <row r="11" spans="1:14" ht="46.5" customHeight="1" thickBot="1" x14ac:dyDescent="0.25">
      <c r="A11" s="12" t="s">
        <v>9</v>
      </c>
      <c r="B11" s="13" t="s">
        <v>10</v>
      </c>
      <c r="C11" s="14" t="s">
        <v>11</v>
      </c>
      <c r="D11" s="15" t="s">
        <v>12</v>
      </c>
      <c r="E11" s="16" t="s">
        <v>13</v>
      </c>
      <c r="F11" s="17" t="s">
        <v>14</v>
      </c>
      <c r="G11" s="18" t="s">
        <v>15</v>
      </c>
      <c r="H11" s="18" t="s">
        <v>16</v>
      </c>
      <c r="I11" s="18" t="s">
        <v>17</v>
      </c>
      <c r="J11" s="166" t="s">
        <v>204</v>
      </c>
      <c r="K11" s="166" t="s">
        <v>205</v>
      </c>
      <c r="L11" s="166" t="s">
        <v>206</v>
      </c>
      <c r="M11" s="19" t="s">
        <v>18</v>
      </c>
    </row>
    <row r="12" spans="1:14" ht="9" customHeight="1" x14ac:dyDescent="0.2">
      <c r="A12" s="225" t="s">
        <v>124</v>
      </c>
      <c r="B12" s="184">
        <v>12381</v>
      </c>
      <c r="C12" s="181" t="s">
        <v>32</v>
      </c>
      <c r="D12" s="181" t="s">
        <v>33</v>
      </c>
      <c r="E12" s="210">
        <v>38834</v>
      </c>
      <c r="F12" s="181" t="s">
        <v>31</v>
      </c>
      <c r="G12" s="221">
        <v>188</v>
      </c>
      <c r="H12" s="221">
        <v>2648</v>
      </c>
      <c r="I12" s="221">
        <v>3738</v>
      </c>
      <c r="J12" s="221">
        <v>4028</v>
      </c>
      <c r="K12" s="221">
        <v>4297</v>
      </c>
      <c r="L12" s="221">
        <v>3868</v>
      </c>
      <c r="M12" s="221">
        <f>SUM(G12:L19)</f>
        <v>18767</v>
      </c>
    </row>
    <row r="13" spans="1:14" ht="35.25" customHeight="1" x14ac:dyDescent="0.2">
      <c r="A13" s="223"/>
      <c r="B13" s="185"/>
      <c r="C13" s="182"/>
      <c r="D13" s="182"/>
      <c r="E13" s="211"/>
      <c r="F13" s="182"/>
      <c r="G13" s="222"/>
      <c r="H13" s="222"/>
      <c r="I13" s="222"/>
      <c r="J13" s="222"/>
      <c r="K13" s="222"/>
      <c r="L13" s="222"/>
      <c r="M13" s="223"/>
    </row>
    <row r="14" spans="1:14" ht="15" customHeight="1" x14ac:dyDescent="0.2">
      <c r="A14" s="223"/>
      <c r="B14" s="185"/>
      <c r="C14" s="182"/>
      <c r="D14" s="182"/>
      <c r="E14" s="211"/>
      <c r="F14" s="182"/>
      <c r="G14" s="222"/>
      <c r="H14" s="222"/>
      <c r="I14" s="222"/>
      <c r="J14" s="222"/>
      <c r="K14" s="222"/>
      <c r="L14" s="222"/>
      <c r="M14" s="223"/>
    </row>
    <row r="15" spans="1:14" ht="15" customHeight="1" x14ac:dyDescent="0.2">
      <c r="A15" s="223"/>
      <c r="B15" s="185"/>
      <c r="C15" s="182"/>
      <c r="D15" s="182"/>
      <c r="E15" s="211"/>
      <c r="F15" s="182"/>
      <c r="G15" s="222"/>
      <c r="H15" s="222"/>
      <c r="I15" s="222"/>
      <c r="J15" s="222"/>
      <c r="K15" s="222"/>
      <c r="L15" s="222"/>
      <c r="M15" s="223"/>
    </row>
    <row r="16" spans="1:14" ht="18.75" customHeight="1" x14ac:dyDescent="0.2">
      <c r="A16" s="223"/>
      <c r="B16" s="185"/>
      <c r="C16" s="182"/>
      <c r="D16" s="182"/>
      <c r="E16" s="211"/>
      <c r="F16" s="182"/>
      <c r="G16" s="222"/>
      <c r="H16" s="222"/>
      <c r="I16" s="222"/>
      <c r="J16" s="222"/>
      <c r="K16" s="222"/>
      <c r="L16" s="222"/>
      <c r="M16" s="223"/>
    </row>
    <row r="17" spans="1:13" ht="15" customHeight="1" x14ac:dyDescent="0.2">
      <c r="A17" s="223"/>
      <c r="B17" s="185"/>
      <c r="C17" s="182"/>
      <c r="D17" s="182"/>
      <c r="E17" s="211"/>
      <c r="F17" s="182"/>
      <c r="G17" s="222"/>
      <c r="H17" s="222"/>
      <c r="I17" s="222"/>
      <c r="J17" s="222"/>
      <c r="K17" s="222"/>
      <c r="L17" s="222"/>
      <c r="M17" s="223"/>
    </row>
    <row r="18" spans="1:13" ht="6.75" customHeight="1" x14ac:dyDescent="0.2">
      <c r="A18" s="223"/>
      <c r="B18" s="185"/>
      <c r="C18" s="182"/>
      <c r="D18" s="182"/>
      <c r="E18" s="211"/>
      <c r="F18" s="182"/>
      <c r="G18" s="222"/>
      <c r="H18" s="222"/>
      <c r="I18" s="222"/>
      <c r="J18" s="222"/>
      <c r="K18" s="222"/>
      <c r="L18" s="222"/>
      <c r="M18" s="223"/>
    </row>
    <row r="19" spans="1:13" ht="27.75" customHeight="1" thickBot="1" x14ac:dyDescent="0.25">
      <c r="A19" s="224"/>
      <c r="B19" s="186"/>
      <c r="C19" s="183"/>
      <c r="D19" s="183"/>
      <c r="E19" s="281"/>
      <c r="F19" s="183"/>
      <c r="G19" s="316"/>
      <c r="H19" s="316"/>
      <c r="I19" s="316"/>
      <c r="J19" s="316"/>
      <c r="K19" s="316"/>
      <c r="L19" s="316"/>
      <c r="M19" s="224"/>
    </row>
    <row r="20" spans="1:13" ht="14.25" customHeight="1" x14ac:dyDescent="0.2">
      <c r="A20" s="225" t="s">
        <v>124</v>
      </c>
      <c r="B20" s="184">
        <v>12387</v>
      </c>
      <c r="C20" s="181" t="s">
        <v>128</v>
      </c>
      <c r="D20" s="181" t="s">
        <v>34</v>
      </c>
      <c r="E20" s="225" t="s">
        <v>94</v>
      </c>
      <c r="F20" s="181" t="s">
        <v>129</v>
      </c>
      <c r="G20" s="184">
        <v>0</v>
      </c>
      <c r="H20" s="184">
        <v>0</v>
      </c>
      <c r="I20" s="184">
        <v>0</v>
      </c>
      <c r="J20" s="184">
        <v>0</v>
      </c>
      <c r="K20" s="184">
        <v>0</v>
      </c>
      <c r="L20" s="184">
        <v>0</v>
      </c>
      <c r="M20" s="184">
        <f>SUM(G20:L31)</f>
        <v>0</v>
      </c>
    </row>
    <row r="21" spans="1:13" ht="9.75" customHeight="1" x14ac:dyDescent="0.2">
      <c r="A21" s="223"/>
      <c r="B21" s="185"/>
      <c r="C21" s="182"/>
      <c r="D21" s="182"/>
      <c r="E21" s="223"/>
      <c r="F21" s="182"/>
      <c r="G21" s="185"/>
      <c r="H21" s="185"/>
      <c r="I21" s="185"/>
      <c r="J21" s="185"/>
      <c r="K21" s="185"/>
      <c r="L21" s="185"/>
      <c r="M21" s="185"/>
    </row>
    <row r="22" spans="1:13" ht="9.75" customHeight="1" x14ac:dyDescent="0.2">
      <c r="A22" s="223"/>
      <c r="B22" s="185"/>
      <c r="C22" s="182"/>
      <c r="D22" s="182"/>
      <c r="E22" s="223"/>
      <c r="F22" s="182"/>
      <c r="G22" s="185"/>
      <c r="H22" s="185"/>
      <c r="I22" s="185"/>
      <c r="J22" s="185"/>
      <c r="K22" s="185"/>
      <c r="L22" s="185"/>
      <c r="M22" s="185"/>
    </row>
    <row r="23" spans="1:13" ht="9.75" customHeight="1" x14ac:dyDescent="0.2">
      <c r="A23" s="223"/>
      <c r="B23" s="185"/>
      <c r="C23" s="182"/>
      <c r="D23" s="223"/>
      <c r="E23" s="223"/>
      <c r="F23" s="223"/>
      <c r="G23" s="185"/>
      <c r="H23" s="185"/>
      <c r="I23" s="185"/>
      <c r="J23" s="185"/>
      <c r="K23" s="185"/>
      <c r="L23" s="185"/>
      <c r="M23" s="185"/>
    </row>
    <row r="24" spans="1:13" ht="9.75" customHeight="1" x14ac:dyDescent="0.2">
      <c r="A24" s="223"/>
      <c r="B24" s="185"/>
      <c r="C24" s="182"/>
      <c r="D24" s="223"/>
      <c r="E24" s="223"/>
      <c r="F24" s="223"/>
      <c r="G24" s="185"/>
      <c r="H24" s="185"/>
      <c r="I24" s="185"/>
      <c r="J24" s="185"/>
      <c r="K24" s="185"/>
      <c r="L24" s="185"/>
      <c r="M24" s="185"/>
    </row>
    <row r="25" spans="1:13" ht="9.75" customHeight="1" x14ac:dyDescent="0.2">
      <c r="A25" s="223"/>
      <c r="B25" s="185"/>
      <c r="C25" s="182"/>
      <c r="D25" s="223"/>
      <c r="E25" s="223"/>
      <c r="F25" s="223"/>
      <c r="G25" s="185"/>
      <c r="H25" s="185"/>
      <c r="I25" s="185"/>
      <c r="J25" s="185"/>
      <c r="K25" s="185"/>
      <c r="L25" s="185"/>
      <c r="M25" s="185"/>
    </row>
    <row r="26" spans="1:13" ht="9.75" customHeight="1" x14ac:dyDescent="0.2">
      <c r="A26" s="223"/>
      <c r="B26" s="185"/>
      <c r="C26" s="182"/>
      <c r="D26" s="223"/>
      <c r="E26" s="223"/>
      <c r="F26" s="223"/>
      <c r="G26" s="185"/>
      <c r="H26" s="185"/>
      <c r="I26" s="185"/>
      <c r="J26" s="185"/>
      <c r="K26" s="185"/>
      <c r="L26" s="185"/>
      <c r="M26" s="185"/>
    </row>
    <row r="27" spans="1:13" ht="9.75" customHeight="1" x14ac:dyDescent="0.2">
      <c r="A27" s="223"/>
      <c r="B27" s="185"/>
      <c r="C27" s="182"/>
      <c r="D27" s="223"/>
      <c r="E27" s="223"/>
      <c r="F27" s="223"/>
      <c r="G27" s="185"/>
      <c r="H27" s="185"/>
      <c r="I27" s="185"/>
      <c r="J27" s="185"/>
      <c r="K27" s="185"/>
      <c r="L27" s="185"/>
      <c r="M27" s="185"/>
    </row>
    <row r="28" spans="1:13" ht="9.75" customHeight="1" x14ac:dyDescent="0.2">
      <c r="A28" s="223"/>
      <c r="B28" s="185"/>
      <c r="C28" s="182"/>
      <c r="D28" s="223"/>
      <c r="E28" s="223"/>
      <c r="F28" s="223"/>
      <c r="G28" s="185"/>
      <c r="H28" s="185"/>
      <c r="I28" s="185"/>
      <c r="J28" s="185"/>
      <c r="K28" s="185"/>
      <c r="L28" s="185"/>
      <c r="M28" s="185"/>
    </row>
    <row r="29" spans="1:13" ht="9.75" customHeight="1" x14ac:dyDescent="0.2">
      <c r="A29" s="223"/>
      <c r="B29" s="185"/>
      <c r="C29" s="182"/>
      <c r="D29" s="223"/>
      <c r="E29" s="223"/>
      <c r="F29" s="223"/>
      <c r="G29" s="185"/>
      <c r="H29" s="185"/>
      <c r="I29" s="185"/>
      <c r="J29" s="185"/>
      <c r="K29" s="185"/>
      <c r="L29" s="185"/>
      <c r="M29" s="185"/>
    </row>
    <row r="30" spans="1:13" ht="9.75" customHeight="1" x14ac:dyDescent="0.2">
      <c r="A30" s="223"/>
      <c r="B30" s="185"/>
      <c r="C30" s="182"/>
      <c r="D30" s="223"/>
      <c r="E30" s="223"/>
      <c r="F30" s="223"/>
      <c r="G30" s="185"/>
      <c r="H30" s="185"/>
      <c r="I30" s="185"/>
      <c r="J30" s="185"/>
      <c r="K30" s="185"/>
      <c r="L30" s="185"/>
      <c r="M30" s="185"/>
    </row>
    <row r="31" spans="1:13" ht="32.25" customHeight="1" thickBot="1" x14ac:dyDescent="0.25">
      <c r="A31" s="224"/>
      <c r="B31" s="186"/>
      <c r="C31" s="183"/>
      <c r="D31" s="224"/>
      <c r="E31" s="224"/>
      <c r="F31" s="224"/>
      <c r="G31" s="186"/>
      <c r="H31" s="186"/>
      <c r="I31" s="186"/>
      <c r="J31" s="186"/>
      <c r="K31" s="186"/>
      <c r="L31" s="186"/>
      <c r="M31" s="186"/>
    </row>
    <row r="32" spans="1:13" ht="9" customHeight="1" x14ac:dyDescent="0.2">
      <c r="A32" s="225" t="s">
        <v>124</v>
      </c>
      <c r="B32" s="184">
        <v>12390</v>
      </c>
      <c r="C32" s="181" t="s">
        <v>155</v>
      </c>
      <c r="D32" s="181" t="s">
        <v>36</v>
      </c>
      <c r="E32" s="317">
        <v>4042600</v>
      </c>
      <c r="F32" s="181" t="s">
        <v>28</v>
      </c>
      <c r="G32" s="271">
        <v>234030.99</v>
      </c>
      <c r="H32" s="271">
        <v>1625443.93</v>
      </c>
      <c r="I32" s="271">
        <v>224318.34</v>
      </c>
      <c r="J32" s="321">
        <v>80820.06</v>
      </c>
      <c r="K32" s="321">
        <v>313343.40999999997</v>
      </c>
      <c r="L32" s="321">
        <v>211827.79</v>
      </c>
      <c r="M32" s="320">
        <f>SUM(G32:L43)</f>
        <v>2689784.52</v>
      </c>
    </row>
    <row r="33" spans="1:14" ht="9" customHeight="1" x14ac:dyDescent="0.2">
      <c r="A33" s="223"/>
      <c r="B33" s="185"/>
      <c r="C33" s="182"/>
      <c r="D33" s="182"/>
      <c r="E33" s="318"/>
      <c r="F33" s="182"/>
      <c r="G33" s="272"/>
      <c r="H33" s="272"/>
      <c r="I33" s="272"/>
      <c r="J33" s="322"/>
      <c r="K33" s="322"/>
      <c r="L33" s="322"/>
      <c r="M33" s="223"/>
    </row>
    <row r="34" spans="1:14" ht="9" customHeight="1" x14ac:dyDescent="0.2">
      <c r="A34" s="223"/>
      <c r="B34" s="185"/>
      <c r="C34" s="182"/>
      <c r="D34" s="182"/>
      <c r="E34" s="318"/>
      <c r="F34" s="182"/>
      <c r="G34" s="272"/>
      <c r="H34" s="272"/>
      <c r="I34" s="272"/>
      <c r="J34" s="322"/>
      <c r="K34" s="322"/>
      <c r="L34" s="322"/>
      <c r="M34" s="223"/>
    </row>
    <row r="35" spans="1:14" ht="9" customHeight="1" x14ac:dyDescent="0.2">
      <c r="A35" s="223"/>
      <c r="B35" s="185"/>
      <c r="C35" s="182"/>
      <c r="D35" s="223"/>
      <c r="E35" s="318"/>
      <c r="F35" s="223"/>
      <c r="G35" s="272"/>
      <c r="H35" s="272"/>
      <c r="I35" s="272"/>
      <c r="J35" s="322"/>
      <c r="K35" s="322"/>
      <c r="L35" s="322"/>
      <c r="M35" s="223"/>
    </row>
    <row r="36" spans="1:14" ht="9" customHeight="1" x14ac:dyDescent="0.2">
      <c r="A36" s="223"/>
      <c r="B36" s="185"/>
      <c r="C36" s="182"/>
      <c r="D36" s="223"/>
      <c r="E36" s="318"/>
      <c r="F36" s="223"/>
      <c r="G36" s="272"/>
      <c r="H36" s="272"/>
      <c r="I36" s="272"/>
      <c r="J36" s="322"/>
      <c r="K36" s="322"/>
      <c r="L36" s="322"/>
      <c r="M36" s="223"/>
    </row>
    <row r="37" spans="1:14" ht="9" customHeight="1" x14ac:dyDescent="0.2">
      <c r="A37" s="223"/>
      <c r="B37" s="185"/>
      <c r="C37" s="182"/>
      <c r="D37" s="223"/>
      <c r="E37" s="318"/>
      <c r="F37" s="223"/>
      <c r="G37" s="272"/>
      <c r="H37" s="272"/>
      <c r="I37" s="272"/>
      <c r="J37" s="322"/>
      <c r="K37" s="322"/>
      <c r="L37" s="322"/>
      <c r="M37" s="223"/>
    </row>
    <row r="38" spans="1:14" ht="9" customHeight="1" x14ac:dyDescent="0.2">
      <c r="A38" s="223"/>
      <c r="B38" s="185"/>
      <c r="C38" s="182"/>
      <c r="D38" s="223"/>
      <c r="E38" s="318"/>
      <c r="F38" s="223"/>
      <c r="G38" s="272"/>
      <c r="H38" s="272"/>
      <c r="I38" s="272"/>
      <c r="J38" s="322"/>
      <c r="K38" s="322"/>
      <c r="L38" s="322"/>
      <c r="M38" s="223"/>
    </row>
    <row r="39" spans="1:14" ht="9" customHeight="1" x14ac:dyDescent="0.2">
      <c r="A39" s="223"/>
      <c r="B39" s="185"/>
      <c r="C39" s="182"/>
      <c r="D39" s="223"/>
      <c r="E39" s="318"/>
      <c r="F39" s="223"/>
      <c r="G39" s="272"/>
      <c r="H39" s="272"/>
      <c r="I39" s="272"/>
      <c r="J39" s="322"/>
      <c r="K39" s="322"/>
      <c r="L39" s="322"/>
      <c r="M39" s="223"/>
    </row>
    <row r="40" spans="1:14" ht="9" customHeight="1" x14ac:dyDescent="0.2">
      <c r="A40" s="223"/>
      <c r="B40" s="185"/>
      <c r="C40" s="182"/>
      <c r="D40" s="223"/>
      <c r="E40" s="318"/>
      <c r="F40" s="223"/>
      <c r="G40" s="272"/>
      <c r="H40" s="272"/>
      <c r="I40" s="272"/>
      <c r="J40" s="322"/>
      <c r="K40" s="322"/>
      <c r="L40" s="322"/>
      <c r="M40" s="223"/>
    </row>
    <row r="41" spans="1:14" ht="9" customHeight="1" x14ac:dyDescent="0.2">
      <c r="A41" s="223"/>
      <c r="B41" s="185"/>
      <c r="C41" s="182"/>
      <c r="D41" s="223"/>
      <c r="E41" s="318"/>
      <c r="F41" s="223"/>
      <c r="G41" s="272"/>
      <c r="H41" s="272"/>
      <c r="I41" s="272"/>
      <c r="J41" s="322"/>
      <c r="K41" s="322"/>
      <c r="L41" s="322"/>
      <c r="M41" s="223"/>
    </row>
    <row r="42" spans="1:14" ht="9" customHeight="1" x14ac:dyDescent="0.2">
      <c r="A42" s="223"/>
      <c r="B42" s="185"/>
      <c r="C42" s="182"/>
      <c r="D42" s="223"/>
      <c r="E42" s="318"/>
      <c r="F42" s="223"/>
      <c r="G42" s="272"/>
      <c r="H42" s="272"/>
      <c r="I42" s="272"/>
      <c r="J42" s="322"/>
      <c r="K42" s="322"/>
      <c r="L42" s="322"/>
      <c r="M42" s="223"/>
    </row>
    <row r="43" spans="1:14" ht="15.75" customHeight="1" thickBot="1" x14ac:dyDescent="0.25">
      <c r="A43" s="224"/>
      <c r="B43" s="186"/>
      <c r="C43" s="183"/>
      <c r="D43" s="224"/>
      <c r="E43" s="319"/>
      <c r="F43" s="224"/>
      <c r="G43" s="273"/>
      <c r="H43" s="273"/>
      <c r="I43" s="273"/>
      <c r="J43" s="323"/>
      <c r="K43" s="323"/>
      <c r="L43" s="323"/>
      <c r="M43" s="224"/>
    </row>
    <row r="44" spans="1:14" ht="10.5" customHeight="1" x14ac:dyDescent="0.2">
      <c r="A44" s="225" t="s">
        <v>109</v>
      </c>
      <c r="B44" s="184">
        <v>12393</v>
      </c>
      <c r="C44" s="324" t="s">
        <v>156</v>
      </c>
      <c r="D44" s="181" t="s">
        <v>37</v>
      </c>
      <c r="E44" s="327">
        <v>12</v>
      </c>
      <c r="F44" s="181" t="s">
        <v>38</v>
      </c>
      <c r="G44" s="184">
        <v>1</v>
      </c>
      <c r="H44" s="184">
        <v>1</v>
      </c>
      <c r="I44" s="184">
        <v>1</v>
      </c>
      <c r="J44" s="184">
        <v>1</v>
      </c>
      <c r="K44" s="330">
        <v>1</v>
      </c>
      <c r="L44" s="330">
        <v>1</v>
      </c>
      <c r="M44" s="184">
        <f>SUM(G44:L55)</f>
        <v>6</v>
      </c>
    </row>
    <row r="45" spans="1:14" ht="14.25" customHeight="1" x14ac:dyDescent="0.2">
      <c r="A45" s="223"/>
      <c r="B45" s="185"/>
      <c r="C45" s="325"/>
      <c r="D45" s="182"/>
      <c r="E45" s="328"/>
      <c r="F45" s="182"/>
      <c r="G45" s="185"/>
      <c r="H45" s="185"/>
      <c r="I45" s="185"/>
      <c r="J45" s="185"/>
      <c r="K45" s="331"/>
      <c r="L45" s="331"/>
      <c r="M45" s="185"/>
      <c r="N45" s="152"/>
    </row>
    <row r="46" spans="1:14" ht="14.25" customHeight="1" x14ac:dyDescent="0.2">
      <c r="A46" s="223"/>
      <c r="B46" s="185"/>
      <c r="C46" s="325"/>
      <c r="D46" s="182"/>
      <c r="E46" s="328"/>
      <c r="F46" s="182"/>
      <c r="G46" s="185"/>
      <c r="H46" s="185"/>
      <c r="I46" s="185"/>
      <c r="J46" s="185"/>
      <c r="K46" s="331"/>
      <c r="L46" s="331"/>
      <c r="M46" s="185"/>
    </row>
    <row r="47" spans="1:14" ht="14.25" customHeight="1" x14ac:dyDescent="0.2">
      <c r="A47" s="223"/>
      <c r="B47" s="185"/>
      <c r="C47" s="325"/>
      <c r="D47" s="223"/>
      <c r="E47" s="328"/>
      <c r="F47" s="223"/>
      <c r="G47" s="185"/>
      <c r="H47" s="185"/>
      <c r="I47" s="185"/>
      <c r="J47" s="185"/>
      <c r="K47" s="331"/>
      <c r="L47" s="331"/>
      <c r="M47" s="185"/>
    </row>
    <row r="48" spans="1:14" ht="14.25" customHeight="1" x14ac:dyDescent="0.2">
      <c r="A48" s="223"/>
      <c r="B48" s="185"/>
      <c r="C48" s="325"/>
      <c r="D48" s="223"/>
      <c r="E48" s="328"/>
      <c r="F48" s="223"/>
      <c r="G48" s="185"/>
      <c r="H48" s="185"/>
      <c r="I48" s="185"/>
      <c r="J48" s="185"/>
      <c r="K48" s="331"/>
      <c r="L48" s="331"/>
      <c r="M48" s="185"/>
    </row>
    <row r="49" spans="1:13" ht="14.25" customHeight="1" x14ac:dyDescent="0.2">
      <c r="A49" s="223"/>
      <c r="B49" s="185"/>
      <c r="C49" s="325"/>
      <c r="D49" s="223"/>
      <c r="E49" s="328"/>
      <c r="F49" s="223"/>
      <c r="G49" s="185"/>
      <c r="H49" s="185"/>
      <c r="I49" s="185"/>
      <c r="J49" s="185"/>
      <c r="K49" s="331"/>
      <c r="L49" s="331"/>
      <c r="M49" s="185"/>
    </row>
    <row r="50" spans="1:13" ht="14.25" customHeight="1" x14ac:dyDescent="0.2">
      <c r="A50" s="223"/>
      <c r="B50" s="185"/>
      <c r="C50" s="325"/>
      <c r="D50" s="223"/>
      <c r="E50" s="328"/>
      <c r="F50" s="223"/>
      <c r="G50" s="185"/>
      <c r="H50" s="185"/>
      <c r="I50" s="185"/>
      <c r="J50" s="185"/>
      <c r="K50" s="331"/>
      <c r="L50" s="331"/>
      <c r="M50" s="185"/>
    </row>
    <row r="51" spans="1:13" ht="14.25" customHeight="1" x14ac:dyDescent="0.2">
      <c r="A51" s="223"/>
      <c r="B51" s="185"/>
      <c r="C51" s="325"/>
      <c r="D51" s="223"/>
      <c r="E51" s="328"/>
      <c r="F51" s="223"/>
      <c r="G51" s="185"/>
      <c r="H51" s="185"/>
      <c r="I51" s="185"/>
      <c r="J51" s="185"/>
      <c r="K51" s="331"/>
      <c r="L51" s="331"/>
      <c r="M51" s="185"/>
    </row>
    <row r="52" spans="1:13" ht="14.25" customHeight="1" x14ac:dyDescent="0.2">
      <c r="A52" s="223"/>
      <c r="B52" s="185"/>
      <c r="C52" s="325"/>
      <c r="D52" s="223"/>
      <c r="E52" s="328"/>
      <c r="F52" s="223"/>
      <c r="G52" s="185"/>
      <c r="H52" s="185"/>
      <c r="I52" s="185"/>
      <c r="J52" s="185"/>
      <c r="K52" s="331"/>
      <c r="L52" s="331"/>
      <c r="M52" s="185"/>
    </row>
    <row r="53" spans="1:13" ht="14.25" customHeight="1" x14ac:dyDescent="0.2">
      <c r="A53" s="223"/>
      <c r="B53" s="185"/>
      <c r="C53" s="325"/>
      <c r="D53" s="223"/>
      <c r="E53" s="328"/>
      <c r="F53" s="223"/>
      <c r="G53" s="185"/>
      <c r="H53" s="185"/>
      <c r="I53" s="185"/>
      <c r="J53" s="185"/>
      <c r="K53" s="331"/>
      <c r="L53" s="331"/>
      <c r="M53" s="185"/>
    </row>
    <row r="54" spans="1:13" ht="14.25" customHeight="1" x14ac:dyDescent="0.2">
      <c r="A54" s="223"/>
      <c r="B54" s="185"/>
      <c r="C54" s="325"/>
      <c r="D54" s="223"/>
      <c r="E54" s="328"/>
      <c r="F54" s="223"/>
      <c r="G54" s="185"/>
      <c r="H54" s="185"/>
      <c r="I54" s="185"/>
      <c r="J54" s="185"/>
      <c r="K54" s="331"/>
      <c r="L54" s="331"/>
      <c r="M54" s="185"/>
    </row>
    <row r="55" spans="1:13" ht="19.5" customHeight="1" thickBot="1" x14ac:dyDescent="0.25">
      <c r="A55" s="224"/>
      <c r="B55" s="186"/>
      <c r="C55" s="326"/>
      <c r="D55" s="224"/>
      <c r="E55" s="329"/>
      <c r="F55" s="224"/>
      <c r="G55" s="186"/>
      <c r="H55" s="186"/>
      <c r="I55" s="186"/>
      <c r="J55" s="186"/>
      <c r="K55" s="332"/>
      <c r="L55" s="332"/>
      <c r="M55" s="186"/>
    </row>
    <row r="56" spans="1:13" ht="15" x14ac:dyDescent="0.2">
      <c r="A56" s="20"/>
      <c r="B56" s="21"/>
      <c r="C56" s="29"/>
      <c r="D56" s="32"/>
      <c r="E56" s="32"/>
      <c r="F56" s="32"/>
      <c r="G56" s="33"/>
      <c r="H56" s="33"/>
      <c r="I56" s="33"/>
      <c r="J56" s="33"/>
      <c r="K56" s="33"/>
      <c r="L56" s="33"/>
      <c r="M56" s="33"/>
    </row>
    <row r="57" spans="1:13" ht="15" x14ac:dyDescent="0.2">
      <c r="A57" s="20"/>
      <c r="B57" s="21"/>
      <c r="C57" s="29"/>
      <c r="D57" s="32"/>
      <c r="E57" s="32"/>
      <c r="F57" s="32"/>
      <c r="G57" s="33"/>
      <c r="H57" s="33"/>
      <c r="I57" s="33"/>
      <c r="J57" s="33"/>
      <c r="K57" s="33"/>
      <c r="L57" s="33"/>
      <c r="M57" s="33"/>
    </row>
  </sheetData>
  <mergeCells count="57">
    <mergeCell ref="K12:K19"/>
    <mergeCell ref="L12:L19"/>
    <mergeCell ref="J20:J31"/>
    <mergeCell ref="K20:K31"/>
    <mergeCell ref="L20:L31"/>
    <mergeCell ref="M44:M55"/>
    <mergeCell ref="A44:A55"/>
    <mergeCell ref="B44:B55"/>
    <mergeCell ref="C44:C55"/>
    <mergeCell ref="D44:D55"/>
    <mergeCell ref="E44:E55"/>
    <mergeCell ref="F44:F55"/>
    <mergeCell ref="G44:G55"/>
    <mergeCell ref="H44:H55"/>
    <mergeCell ref="I44:I55"/>
    <mergeCell ref="J44:J55"/>
    <mergeCell ref="K44:K55"/>
    <mergeCell ref="L44:L55"/>
    <mergeCell ref="F32:F43"/>
    <mergeCell ref="G32:G43"/>
    <mergeCell ref="H32:H43"/>
    <mergeCell ref="I32:I43"/>
    <mergeCell ref="M20:M31"/>
    <mergeCell ref="I20:I31"/>
    <mergeCell ref="F20:F31"/>
    <mergeCell ref="G20:G31"/>
    <mergeCell ref="H20:H31"/>
    <mergeCell ref="M32:M43"/>
    <mergeCell ref="J32:J43"/>
    <mergeCell ref="K32:K43"/>
    <mergeCell ref="L32:L43"/>
    <mergeCell ref="A32:A43"/>
    <mergeCell ref="B32:B43"/>
    <mergeCell ref="C32:C43"/>
    <mergeCell ref="D32:D43"/>
    <mergeCell ref="E32:E43"/>
    <mergeCell ref="A20:A31"/>
    <mergeCell ref="B20:B31"/>
    <mergeCell ref="C20:C31"/>
    <mergeCell ref="D20:D31"/>
    <mergeCell ref="E20:E31"/>
    <mergeCell ref="H12:H19"/>
    <mergeCell ref="I12:I19"/>
    <mergeCell ref="A2:M2"/>
    <mergeCell ref="A3:N3"/>
    <mergeCell ref="A6:C6"/>
    <mergeCell ref="A10:F10"/>
    <mergeCell ref="G10:M10"/>
    <mergeCell ref="M12:M19"/>
    <mergeCell ref="F12:F19"/>
    <mergeCell ref="G12:G19"/>
    <mergeCell ref="A12:A19"/>
    <mergeCell ref="B12:B19"/>
    <mergeCell ref="C12:C19"/>
    <mergeCell ref="D12:D19"/>
    <mergeCell ref="E12:E19"/>
    <mergeCell ref="J12:J19"/>
  </mergeCells>
  <pageMargins left="0.51181102362204722" right="0.11811023622047245" top="0.74803149606299213" bottom="0.74803149606299213" header="0.31496062992125984" footer="0.31496062992125984"/>
  <pageSetup scale="6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theme="5" tint="-0.249977111117893"/>
  </sheetPr>
  <dimension ref="A2:N13"/>
  <sheetViews>
    <sheetView zoomScale="80" zoomScaleNormal="80" workbookViewId="0">
      <selection activeCell="G18" sqref="A18:G18"/>
    </sheetView>
  </sheetViews>
  <sheetFormatPr baseColWidth="10" defaultRowHeight="14.25" x14ac:dyDescent="0.2"/>
  <cols>
    <col min="1" max="1" width="18.140625" style="1" customWidth="1"/>
    <col min="2" max="2" width="19.140625" style="1" customWidth="1"/>
    <col min="3" max="3" width="22" style="1" customWidth="1"/>
    <col min="4" max="4" width="23.140625" style="1" customWidth="1"/>
    <col min="5" max="5" width="11.42578125" style="1" customWidth="1"/>
    <col min="6" max="6" width="16.85546875" style="1" customWidth="1"/>
    <col min="7" max="7" width="12.5703125" style="1" customWidth="1"/>
    <col min="8" max="8" width="12" style="1" customWidth="1"/>
    <col min="9" max="9" width="11.42578125" style="1"/>
    <col min="10" max="12" width="11.42578125" style="163"/>
    <col min="13" max="16384" width="11.42578125" style="1"/>
  </cols>
  <sheetData>
    <row r="2" spans="1:14" ht="18" x14ac:dyDescent="0.25">
      <c r="A2" s="196" t="s">
        <v>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</row>
    <row r="3" spans="1:14" ht="18" x14ac:dyDescent="0.25">
      <c r="A3" s="196" t="s">
        <v>1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</row>
    <row r="4" spans="1:14" ht="18" x14ac:dyDescent="0.25">
      <c r="A4" s="41"/>
      <c r="B4" s="41"/>
      <c r="C4" s="41"/>
      <c r="D4" s="41"/>
      <c r="E4" s="41"/>
      <c r="F4" s="41"/>
      <c r="G4" s="41"/>
      <c r="H4" s="41"/>
      <c r="I4" s="41"/>
      <c r="J4" s="164"/>
      <c r="K4" s="164"/>
      <c r="L4" s="164"/>
      <c r="M4" s="41"/>
      <c r="N4" s="41"/>
    </row>
    <row r="5" spans="1:14" ht="15" thickBot="1" x14ac:dyDescent="0.25"/>
    <row r="6" spans="1:14" x14ac:dyDescent="0.2">
      <c r="A6" s="197" t="s">
        <v>2</v>
      </c>
      <c r="B6" s="198"/>
      <c r="C6" s="199"/>
      <c r="D6" s="3"/>
      <c r="E6" s="4"/>
    </row>
    <row r="7" spans="1:14" ht="28.5" x14ac:dyDescent="0.2">
      <c r="A7" s="82" t="s">
        <v>3</v>
      </c>
      <c r="B7" s="6" t="s">
        <v>4</v>
      </c>
      <c r="C7" s="27" t="s">
        <v>142</v>
      </c>
      <c r="D7" s="7"/>
    </row>
    <row r="8" spans="1:14" ht="39" thickBot="1" x14ac:dyDescent="0.25">
      <c r="A8" s="99" t="s">
        <v>123</v>
      </c>
      <c r="B8" s="72" t="s">
        <v>73</v>
      </c>
      <c r="C8" s="65" t="s">
        <v>73</v>
      </c>
      <c r="D8" s="8"/>
    </row>
    <row r="9" spans="1:14" ht="15" thickBot="1" x14ac:dyDescent="0.25">
      <c r="A9" s="9"/>
      <c r="B9" s="9"/>
      <c r="C9" s="9"/>
      <c r="D9" s="10"/>
      <c r="F9" s="11"/>
    </row>
    <row r="10" spans="1:14" ht="18.75" thickBot="1" x14ac:dyDescent="0.3">
      <c r="A10" s="200" t="s">
        <v>8</v>
      </c>
      <c r="B10" s="201"/>
      <c r="C10" s="201"/>
      <c r="D10" s="201"/>
      <c r="E10" s="201"/>
      <c r="F10" s="202"/>
      <c r="G10" s="203">
        <v>2016</v>
      </c>
      <c r="H10" s="204"/>
      <c r="I10" s="204"/>
      <c r="J10" s="204"/>
      <c r="K10" s="204"/>
      <c r="L10" s="204"/>
      <c r="M10" s="205"/>
    </row>
    <row r="11" spans="1:14" ht="40.5" customHeight="1" thickBot="1" x14ac:dyDescent="0.25">
      <c r="A11" s="12" t="s">
        <v>9</v>
      </c>
      <c r="B11" s="13" t="s">
        <v>10</v>
      </c>
      <c r="C11" s="14" t="s">
        <v>11</v>
      </c>
      <c r="D11" s="17" t="s">
        <v>12</v>
      </c>
      <c r="E11" s="16" t="s">
        <v>13</v>
      </c>
      <c r="F11" s="17" t="s">
        <v>14</v>
      </c>
      <c r="G11" s="18" t="s">
        <v>15</v>
      </c>
      <c r="H11" s="18" t="s">
        <v>16</v>
      </c>
      <c r="I11" s="18" t="s">
        <v>17</v>
      </c>
      <c r="J11" s="166" t="s">
        <v>204</v>
      </c>
      <c r="K11" s="166" t="s">
        <v>205</v>
      </c>
      <c r="L11" s="166" t="s">
        <v>206</v>
      </c>
      <c r="M11" s="19" t="s">
        <v>18</v>
      </c>
    </row>
    <row r="12" spans="1:14" ht="104.25" customHeight="1" thickBot="1" x14ac:dyDescent="0.25">
      <c r="A12" s="225" t="s">
        <v>63</v>
      </c>
      <c r="B12" s="184">
        <v>12342</v>
      </c>
      <c r="C12" s="181" t="s">
        <v>74</v>
      </c>
      <c r="D12" s="105" t="s">
        <v>75</v>
      </c>
      <c r="E12" s="69">
        <v>1</v>
      </c>
      <c r="F12" s="105" t="s">
        <v>65</v>
      </c>
      <c r="G12" s="110">
        <v>0</v>
      </c>
      <c r="H12" s="110">
        <v>0</v>
      </c>
      <c r="I12" s="110">
        <v>0</v>
      </c>
      <c r="J12" s="158">
        <v>0</v>
      </c>
      <c r="K12" s="158">
        <v>0</v>
      </c>
      <c r="L12" s="158">
        <v>0</v>
      </c>
      <c r="M12" s="71">
        <f>SUM(G12:L12)</f>
        <v>0</v>
      </c>
    </row>
    <row r="13" spans="1:14" ht="156" customHeight="1" thickBot="1" x14ac:dyDescent="0.25">
      <c r="A13" s="224"/>
      <c r="B13" s="186"/>
      <c r="C13" s="183"/>
      <c r="D13" s="109" t="s">
        <v>76</v>
      </c>
      <c r="E13" s="70">
        <v>1</v>
      </c>
      <c r="F13" s="109" t="s">
        <v>65</v>
      </c>
      <c r="G13" s="101">
        <v>0</v>
      </c>
      <c r="H13" s="101">
        <v>0</v>
      </c>
      <c r="I13" s="101">
        <v>0</v>
      </c>
      <c r="J13" s="156">
        <v>0</v>
      </c>
      <c r="K13" s="156">
        <v>0</v>
      </c>
      <c r="L13" s="156">
        <v>0</v>
      </c>
      <c r="M13" s="113">
        <f>SUM(G13:L13)</f>
        <v>0</v>
      </c>
    </row>
  </sheetData>
  <mergeCells count="8">
    <mergeCell ref="A12:A13"/>
    <mergeCell ref="B12:B13"/>
    <mergeCell ref="C12:C13"/>
    <mergeCell ref="A2:M2"/>
    <mergeCell ref="A3:N3"/>
    <mergeCell ref="A6:C6"/>
    <mergeCell ref="A10:F10"/>
    <mergeCell ref="G10:M10"/>
  </mergeCells>
  <pageMargins left="0.51181102362204722" right="0.31496062992125984" top="0.74803149606299213" bottom="0.74803149606299213" header="0.31496062992125984" footer="0.31496062992125984"/>
  <pageSetup scale="6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theme="2" tint="-0.249977111117893"/>
  </sheetPr>
  <dimension ref="A2:N15"/>
  <sheetViews>
    <sheetView zoomScale="80" zoomScaleNormal="80" workbookViewId="0">
      <selection activeCell="E12" sqref="E12"/>
    </sheetView>
  </sheetViews>
  <sheetFormatPr baseColWidth="10" defaultRowHeight="14.25" x14ac:dyDescent="0.2"/>
  <cols>
    <col min="1" max="1" width="21.140625" style="1" customWidth="1"/>
    <col min="2" max="2" width="19.140625" style="1" customWidth="1"/>
    <col min="3" max="3" width="22" style="1" customWidth="1"/>
    <col min="4" max="4" width="23.140625" style="1" customWidth="1"/>
    <col min="5" max="5" width="11.42578125" style="1" customWidth="1"/>
    <col min="6" max="6" width="16.85546875" style="1" customWidth="1"/>
    <col min="7" max="7" width="12.5703125" style="1" customWidth="1"/>
    <col min="8" max="8" width="12" style="1" customWidth="1"/>
    <col min="9" max="9" width="11.42578125" style="1"/>
    <col min="10" max="12" width="11.42578125" style="163"/>
    <col min="13" max="13" width="11.42578125" style="1"/>
    <col min="14" max="14" width="3" style="1" customWidth="1"/>
    <col min="15" max="16384" width="11.42578125" style="1"/>
  </cols>
  <sheetData>
    <row r="2" spans="1:14" ht="18" x14ac:dyDescent="0.25">
      <c r="A2" s="196" t="s">
        <v>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</row>
    <row r="3" spans="1:14" ht="18" x14ac:dyDescent="0.25">
      <c r="A3" s="196" t="s">
        <v>1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</row>
    <row r="4" spans="1:14" ht="18" x14ac:dyDescent="0.25">
      <c r="A4" s="37"/>
      <c r="B4" s="37"/>
      <c r="C4" s="37"/>
      <c r="D4" s="37"/>
      <c r="E4" s="37"/>
      <c r="F4" s="37"/>
      <c r="G4" s="37"/>
      <c r="H4" s="37"/>
      <c r="I4" s="37"/>
      <c r="J4" s="164"/>
      <c r="K4" s="164"/>
      <c r="L4" s="164"/>
      <c r="M4" s="37"/>
      <c r="N4" s="37"/>
    </row>
    <row r="5" spans="1:14" ht="15" thickBot="1" x14ac:dyDescent="0.25"/>
    <row r="6" spans="1:14" x14ac:dyDescent="0.2">
      <c r="A6" s="197" t="s">
        <v>2</v>
      </c>
      <c r="B6" s="198"/>
      <c r="C6" s="199"/>
      <c r="D6" s="3"/>
      <c r="E6" s="4"/>
    </row>
    <row r="7" spans="1:14" ht="28.5" x14ac:dyDescent="0.2">
      <c r="A7" s="82" t="s">
        <v>3</v>
      </c>
      <c r="B7" s="6" t="s">
        <v>4</v>
      </c>
      <c r="C7" s="27" t="s">
        <v>142</v>
      </c>
      <c r="D7" s="7"/>
    </row>
    <row r="8" spans="1:14" ht="26.25" thickBot="1" x14ac:dyDescent="0.25">
      <c r="A8" s="68" t="s">
        <v>123</v>
      </c>
      <c r="B8" s="102" t="s">
        <v>61</v>
      </c>
      <c r="C8" s="65" t="s">
        <v>62</v>
      </c>
      <c r="D8" s="8"/>
    </row>
    <row r="9" spans="1:14" ht="15" thickBot="1" x14ac:dyDescent="0.25">
      <c r="A9" s="9"/>
      <c r="B9" s="9"/>
      <c r="C9" s="9"/>
      <c r="D9" s="10"/>
      <c r="F9" s="11"/>
    </row>
    <row r="10" spans="1:14" ht="18.75" thickBot="1" x14ac:dyDescent="0.3">
      <c r="A10" s="200" t="s">
        <v>8</v>
      </c>
      <c r="B10" s="201"/>
      <c r="C10" s="201"/>
      <c r="D10" s="201"/>
      <c r="E10" s="201"/>
      <c r="F10" s="202"/>
      <c r="G10" s="203">
        <v>2016</v>
      </c>
      <c r="H10" s="204"/>
      <c r="I10" s="204"/>
      <c r="J10" s="204"/>
      <c r="K10" s="204"/>
      <c r="L10" s="204"/>
      <c r="M10" s="205"/>
    </row>
    <row r="11" spans="1:14" ht="42" customHeight="1" thickBot="1" x14ac:dyDescent="0.25">
      <c r="A11" s="12" t="s">
        <v>9</v>
      </c>
      <c r="B11" s="13" t="s">
        <v>10</v>
      </c>
      <c r="C11" s="14" t="s">
        <v>11</v>
      </c>
      <c r="D11" s="17" t="s">
        <v>12</v>
      </c>
      <c r="E11" s="16" t="s">
        <v>13</v>
      </c>
      <c r="F11" s="17" t="s">
        <v>14</v>
      </c>
      <c r="G11" s="18" t="s">
        <v>15</v>
      </c>
      <c r="H11" s="18" t="s">
        <v>16</v>
      </c>
      <c r="I11" s="18" t="s">
        <v>17</v>
      </c>
      <c r="J11" s="166" t="s">
        <v>204</v>
      </c>
      <c r="K11" s="166" t="s">
        <v>205</v>
      </c>
      <c r="L11" s="166" t="s">
        <v>206</v>
      </c>
      <c r="M11" s="19" t="s">
        <v>18</v>
      </c>
    </row>
    <row r="12" spans="1:14" ht="255" customHeight="1" thickBot="1" x14ac:dyDescent="0.25">
      <c r="A12" s="62" t="s">
        <v>69</v>
      </c>
      <c r="B12" s="63">
        <v>12292</v>
      </c>
      <c r="C12" s="64" t="s">
        <v>70</v>
      </c>
      <c r="D12" s="64" t="s">
        <v>71</v>
      </c>
      <c r="E12" s="63">
        <v>1</v>
      </c>
      <c r="F12" s="64" t="s">
        <v>72</v>
      </c>
      <c r="G12" s="98">
        <v>0</v>
      </c>
      <c r="H12" s="98">
        <v>0</v>
      </c>
      <c r="I12" s="98">
        <v>0</v>
      </c>
      <c r="J12" s="158">
        <v>0</v>
      </c>
      <c r="K12" s="158">
        <v>0</v>
      </c>
      <c r="L12" s="158">
        <v>0</v>
      </c>
      <c r="M12" s="98">
        <f>SUM(G12:L12)</f>
        <v>0</v>
      </c>
    </row>
    <row r="13" spans="1:14" ht="90.75" customHeight="1" thickBot="1" x14ac:dyDescent="0.25">
      <c r="A13" s="225" t="s">
        <v>63</v>
      </c>
      <c r="B13" s="184">
        <v>12346</v>
      </c>
      <c r="C13" s="181" t="s">
        <v>133</v>
      </c>
      <c r="D13" s="61" t="s">
        <v>64</v>
      </c>
      <c r="E13" s="69">
        <v>1</v>
      </c>
      <c r="F13" s="61" t="s">
        <v>65</v>
      </c>
      <c r="G13" s="97">
        <v>0</v>
      </c>
      <c r="H13" s="97">
        <v>0</v>
      </c>
      <c r="I13" s="97">
        <v>0</v>
      </c>
      <c r="J13" s="156">
        <v>0</v>
      </c>
      <c r="K13" s="156">
        <v>0</v>
      </c>
      <c r="L13" s="156">
        <v>0</v>
      </c>
      <c r="M13" s="158">
        <f>SUM(G13:L13)</f>
        <v>0</v>
      </c>
    </row>
    <row r="14" spans="1:14" ht="90.75" customHeight="1" thickBot="1" x14ac:dyDescent="0.25">
      <c r="A14" s="223"/>
      <c r="B14" s="185"/>
      <c r="C14" s="182"/>
      <c r="D14" s="61" t="s">
        <v>66</v>
      </c>
      <c r="E14" s="69">
        <v>1</v>
      </c>
      <c r="F14" s="61" t="s">
        <v>65</v>
      </c>
      <c r="G14" s="97">
        <v>0</v>
      </c>
      <c r="H14" s="97">
        <v>0</v>
      </c>
      <c r="I14" s="97">
        <v>0</v>
      </c>
      <c r="J14" s="156">
        <v>0</v>
      </c>
      <c r="K14" s="156">
        <v>0</v>
      </c>
      <c r="L14" s="156">
        <v>0</v>
      </c>
      <c r="M14" s="158">
        <f>SUM(G14:L14)</f>
        <v>0</v>
      </c>
    </row>
    <row r="15" spans="1:14" ht="90.75" customHeight="1" thickBot="1" x14ac:dyDescent="0.25">
      <c r="A15" s="224"/>
      <c r="B15" s="186"/>
      <c r="C15" s="183"/>
      <c r="D15" s="64" t="s">
        <v>67</v>
      </c>
      <c r="E15" s="42">
        <v>1</v>
      </c>
      <c r="F15" s="64" t="s">
        <v>68</v>
      </c>
      <c r="G15" s="42">
        <v>0.26</v>
      </c>
      <c r="H15" s="42">
        <v>0.36</v>
      </c>
      <c r="I15" s="42">
        <v>0.44</v>
      </c>
      <c r="J15" s="176">
        <v>0.52</v>
      </c>
      <c r="K15" s="177">
        <v>0.59199999999999997</v>
      </c>
      <c r="L15" s="178">
        <v>0.67900000000000005</v>
      </c>
      <c r="M15" s="42">
        <f>+L15</f>
        <v>0.67900000000000005</v>
      </c>
    </row>
  </sheetData>
  <mergeCells count="8">
    <mergeCell ref="A13:A15"/>
    <mergeCell ref="B13:B15"/>
    <mergeCell ref="C13:C15"/>
    <mergeCell ref="A2:M2"/>
    <mergeCell ref="A3:N3"/>
    <mergeCell ref="A6:C6"/>
    <mergeCell ref="A10:F10"/>
    <mergeCell ref="G10:M10"/>
  </mergeCells>
  <pageMargins left="0.59055118110236227" right="0.19685039370078741" top="0.74803149606299213" bottom="0.74803149606299213" header="0.31496062992125984" footer="0.31496062992125984"/>
  <pageSetup scale="6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2:N20"/>
  <sheetViews>
    <sheetView zoomScale="80" zoomScaleNormal="80" workbookViewId="0">
      <selection activeCell="O26" sqref="A25:O26"/>
    </sheetView>
  </sheetViews>
  <sheetFormatPr baseColWidth="10" defaultRowHeight="14.25" x14ac:dyDescent="0.2"/>
  <cols>
    <col min="1" max="1" width="16.85546875" style="1" customWidth="1"/>
    <col min="2" max="2" width="18.28515625" style="1" customWidth="1"/>
    <col min="3" max="3" width="20.7109375" style="1" customWidth="1"/>
    <col min="4" max="4" width="23.140625" style="1" customWidth="1"/>
    <col min="5" max="5" width="11.42578125" style="1" customWidth="1"/>
    <col min="6" max="6" width="17.85546875" style="1" customWidth="1"/>
    <col min="7" max="7" width="12.5703125" style="1" customWidth="1"/>
    <col min="8" max="8" width="12" style="1" customWidth="1"/>
    <col min="9" max="9" width="11.42578125" style="1"/>
    <col min="10" max="12" width="11.42578125" style="163"/>
    <col min="13" max="13" width="11.42578125" style="1"/>
    <col min="14" max="14" width="3.140625" style="1" customWidth="1"/>
    <col min="15" max="250" width="11.42578125" style="1"/>
    <col min="251" max="251" width="16.85546875" style="1" customWidth="1"/>
    <col min="252" max="252" width="19.85546875" style="1" customWidth="1"/>
    <col min="253" max="253" width="23.140625" style="1" customWidth="1"/>
    <col min="254" max="254" width="25.85546875" style="1" customWidth="1"/>
    <col min="255" max="255" width="11.140625" style="1" customWidth="1"/>
    <col min="256" max="256" width="16.85546875" style="1" customWidth="1"/>
    <col min="257" max="257" width="12.5703125" style="1" customWidth="1"/>
    <col min="258" max="258" width="12" style="1" customWidth="1"/>
    <col min="259" max="506" width="11.42578125" style="1"/>
    <col min="507" max="507" width="16.85546875" style="1" customWidth="1"/>
    <col min="508" max="508" width="19.85546875" style="1" customWidth="1"/>
    <col min="509" max="509" width="23.140625" style="1" customWidth="1"/>
    <col min="510" max="510" width="25.85546875" style="1" customWidth="1"/>
    <col min="511" max="511" width="11.140625" style="1" customWidth="1"/>
    <col min="512" max="512" width="16.85546875" style="1" customWidth="1"/>
    <col min="513" max="513" width="12.5703125" style="1" customWidth="1"/>
    <col min="514" max="514" width="12" style="1" customWidth="1"/>
    <col min="515" max="762" width="11.42578125" style="1"/>
    <col min="763" max="763" width="16.85546875" style="1" customWidth="1"/>
    <col min="764" max="764" width="19.85546875" style="1" customWidth="1"/>
    <col min="765" max="765" width="23.140625" style="1" customWidth="1"/>
    <col min="766" max="766" width="25.85546875" style="1" customWidth="1"/>
    <col min="767" max="767" width="11.140625" style="1" customWidth="1"/>
    <col min="768" max="768" width="16.85546875" style="1" customWidth="1"/>
    <col min="769" max="769" width="12.5703125" style="1" customWidth="1"/>
    <col min="770" max="770" width="12" style="1" customWidth="1"/>
    <col min="771" max="1018" width="11.42578125" style="1"/>
    <col min="1019" max="1019" width="16.85546875" style="1" customWidth="1"/>
    <col min="1020" max="1020" width="19.85546875" style="1" customWidth="1"/>
    <col min="1021" max="1021" width="23.140625" style="1" customWidth="1"/>
    <col min="1022" max="1022" width="25.85546875" style="1" customWidth="1"/>
    <col min="1023" max="1023" width="11.140625" style="1" customWidth="1"/>
    <col min="1024" max="1024" width="16.85546875" style="1" customWidth="1"/>
    <col min="1025" max="1025" width="12.5703125" style="1" customWidth="1"/>
    <col min="1026" max="1026" width="12" style="1" customWidth="1"/>
    <col min="1027" max="1274" width="11.42578125" style="1"/>
    <col min="1275" max="1275" width="16.85546875" style="1" customWidth="1"/>
    <col min="1276" max="1276" width="19.85546875" style="1" customWidth="1"/>
    <col min="1277" max="1277" width="23.140625" style="1" customWidth="1"/>
    <col min="1278" max="1278" width="25.85546875" style="1" customWidth="1"/>
    <col min="1279" max="1279" width="11.140625" style="1" customWidth="1"/>
    <col min="1280" max="1280" width="16.85546875" style="1" customWidth="1"/>
    <col min="1281" max="1281" width="12.5703125" style="1" customWidth="1"/>
    <col min="1282" max="1282" width="12" style="1" customWidth="1"/>
    <col min="1283" max="1530" width="11.42578125" style="1"/>
    <col min="1531" max="1531" width="16.85546875" style="1" customWidth="1"/>
    <col min="1532" max="1532" width="19.85546875" style="1" customWidth="1"/>
    <col min="1533" max="1533" width="23.140625" style="1" customWidth="1"/>
    <col min="1534" max="1534" width="25.85546875" style="1" customWidth="1"/>
    <col min="1535" max="1535" width="11.140625" style="1" customWidth="1"/>
    <col min="1536" max="1536" width="16.85546875" style="1" customWidth="1"/>
    <col min="1537" max="1537" width="12.5703125" style="1" customWidth="1"/>
    <col min="1538" max="1538" width="12" style="1" customWidth="1"/>
    <col min="1539" max="1786" width="11.42578125" style="1"/>
    <col min="1787" max="1787" width="16.85546875" style="1" customWidth="1"/>
    <col min="1788" max="1788" width="19.85546875" style="1" customWidth="1"/>
    <col min="1789" max="1789" width="23.140625" style="1" customWidth="1"/>
    <col min="1790" max="1790" width="25.85546875" style="1" customWidth="1"/>
    <col min="1791" max="1791" width="11.140625" style="1" customWidth="1"/>
    <col min="1792" max="1792" width="16.85546875" style="1" customWidth="1"/>
    <col min="1793" max="1793" width="12.5703125" style="1" customWidth="1"/>
    <col min="1794" max="1794" width="12" style="1" customWidth="1"/>
    <col min="1795" max="2042" width="11.42578125" style="1"/>
    <col min="2043" max="2043" width="16.85546875" style="1" customWidth="1"/>
    <col min="2044" max="2044" width="19.85546875" style="1" customWidth="1"/>
    <col min="2045" max="2045" width="23.140625" style="1" customWidth="1"/>
    <col min="2046" max="2046" width="25.85546875" style="1" customWidth="1"/>
    <col min="2047" max="2047" width="11.140625" style="1" customWidth="1"/>
    <col min="2048" max="2048" width="16.85546875" style="1" customWidth="1"/>
    <col min="2049" max="2049" width="12.5703125" style="1" customWidth="1"/>
    <col min="2050" max="2050" width="12" style="1" customWidth="1"/>
    <col min="2051" max="2298" width="11.42578125" style="1"/>
    <col min="2299" max="2299" width="16.85546875" style="1" customWidth="1"/>
    <col min="2300" max="2300" width="19.85546875" style="1" customWidth="1"/>
    <col min="2301" max="2301" width="23.140625" style="1" customWidth="1"/>
    <col min="2302" max="2302" width="25.85546875" style="1" customWidth="1"/>
    <col min="2303" max="2303" width="11.140625" style="1" customWidth="1"/>
    <col min="2304" max="2304" width="16.85546875" style="1" customWidth="1"/>
    <col min="2305" max="2305" width="12.5703125" style="1" customWidth="1"/>
    <col min="2306" max="2306" width="12" style="1" customWidth="1"/>
    <col min="2307" max="2554" width="11.42578125" style="1"/>
    <col min="2555" max="2555" width="16.85546875" style="1" customWidth="1"/>
    <col min="2556" max="2556" width="19.85546875" style="1" customWidth="1"/>
    <col min="2557" max="2557" width="23.140625" style="1" customWidth="1"/>
    <col min="2558" max="2558" width="25.85546875" style="1" customWidth="1"/>
    <col min="2559" max="2559" width="11.140625" style="1" customWidth="1"/>
    <col min="2560" max="2560" width="16.85546875" style="1" customWidth="1"/>
    <col min="2561" max="2561" width="12.5703125" style="1" customWidth="1"/>
    <col min="2562" max="2562" width="12" style="1" customWidth="1"/>
    <col min="2563" max="2810" width="11.42578125" style="1"/>
    <col min="2811" max="2811" width="16.85546875" style="1" customWidth="1"/>
    <col min="2812" max="2812" width="19.85546875" style="1" customWidth="1"/>
    <col min="2813" max="2813" width="23.140625" style="1" customWidth="1"/>
    <col min="2814" max="2814" width="25.85546875" style="1" customWidth="1"/>
    <col min="2815" max="2815" width="11.140625" style="1" customWidth="1"/>
    <col min="2816" max="2816" width="16.85546875" style="1" customWidth="1"/>
    <col min="2817" max="2817" width="12.5703125" style="1" customWidth="1"/>
    <col min="2818" max="2818" width="12" style="1" customWidth="1"/>
    <col min="2819" max="3066" width="11.42578125" style="1"/>
    <col min="3067" max="3067" width="16.85546875" style="1" customWidth="1"/>
    <col min="3068" max="3068" width="19.85546875" style="1" customWidth="1"/>
    <col min="3069" max="3069" width="23.140625" style="1" customWidth="1"/>
    <col min="3070" max="3070" width="25.85546875" style="1" customWidth="1"/>
    <col min="3071" max="3071" width="11.140625" style="1" customWidth="1"/>
    <col min="3072" max="3072" width="16.85546875" style="1" customWidth="1"/>
    <col min="3073" max="3073" width="12.5703125" style="1" customWidth="1"/>
    <col min="3074" max="3074" width="12" style="1" customWidth="1"/>
    <col min="3075" max="3322" width="11.42578125" style="1"/>
    <col min="3323" max="3323" width="16.85546875" style="1" customWidth="1"/>
    <col min="3324" max="3324" width="19.85546875" style="1" customWidth="1"/>
    <col min="3325" max="3325" width="23.140625" style="1" customWidth="1"/>
    <col min="3326" max="3326" width="25.85546875" style="1" customWidth="1"/>
    <col min="3327" max="3327" width="11.140625" style="1" customWidth="1"/>
    <col min="3328" max="3328" width="16.85546875" style="1" customWidth="1"/>
    <col min="3329" max="3329" width="12.5703125" style="1" customWidth="1"/>
    <col min="3330" max="3330" width="12" style="1" customWidth="1"/>
    <col min="3331" max="3578" width="11.42578125" style="1"/>
    <col min="3579" max="3579" width="16.85546875" style="1" customWidth="1"/>
    <col min="3580" max="3580" width="19.85546875" style="1" customWidth="1"/>
    <col min="3581" max="3581" width="23.140625" style="1" customWidth="1"/>
    <col min="3582" max="3582" width="25.85546875" style="1" customWidth="1"/>
    <col min="3583" max="3583" width="11.140625" style="1" customWidth="1"/>
    <col min="3584" max="3584" width="16.85546875" style="1" customWidth="1"/>
    <col min="3585" max="3585" width="12.5703125" style="1" customWidth="1"/>
    <col min="3586" max="3586" width="12" style="1" customWidth="1"/>
    <col min="3587" max="3834" width="11.42578125" style="1"/>
    <col min="3835" max="3835" width="16.85546875" style="1" customWidth="1"/>
    <col min="3836" max="3836" width="19.85546875" style="1" customWidth="1"/>
    <col min="3837" max="3837" width="23.140625" style="1" customWidth="1"/>
    <col min="3838" max="3838" width="25.85546875" style="1" customWidth="1"/>
    <col min="3839" max="3839" width="11.140625" style="1" customWidth="1"/>
    <col min="3840" max="3840" width="16.85546875" style="1" customWidth="1"/>
    <col min="3841" max="3841" width="12.5703125" style="1" customWidth="1"/>
    <col min="3842" max="3842" width="12" style="1" customWidth="1"/>
    <col min="3843" max="4090" width="11.42578125" style="1"/>
    <col min="4091" max="4091" width="16.85546875" style="1" customWidth="1"/>
    <col min="4092" max="4092" width="19.85546875" style="1" customWidth="1"/>
    <col min="4093" max="4093" width="23.140625" style="1" customWidth="1"/>
    <col min="4094" max="4094" width="25.85546875" style="1" customWidth="1"/>
    <col min="4095" max="4095" width="11.140625" style="1" customWidth="1"/>
    <col min="4096" max="4096" width="16.85546875" style="1" customWidth="1"/>
    <col min="4097" max="4097" width="12.5703125" style="1" customWidth="1"/>
    <col min="4098" max="4098" width="12" style="1" customWidth="1"/>
    <col min="4099" max="4346" width="11.42578125" style="1"/>
    <col min="4347" max="4347" width="16.85546875" style="1" customWidth="1"/>
    <col min="4348" max="4348" width="19.85546875" style="1" customWidth="1"/>
    <col min="4349" max="4349" width="23.140625" style="1" customWidth="1"/>
    <col min="4350" max="4350" width="25.85546875" style="1" customWidth="1"/>
    <col min="4351" max="4351" width="11.140625" style="1" customWidth="1"/>
    <col min="4352" max="4352" width="16.85546875" style="1" customWidth="1"/>
    <col min="4353" max="4353" width="12.5703125" style="1" customWidth="1"/>
    <col min="4354" max="4354" width="12" style="1" customWidth="1"/>
    <col min="4355" max="4602" width="11.42578125" style="1"/>
    <col min="4603" max="4603" width="16.85546875" style="1" customWidth="1"/>
    <col min="4604" max="4604" width="19.85546875" style="1" customWidth="1"/>
    <col min="4605" max="4605" width="23.140625" style="1" customWidth="1"/>
    <col min="4606" max="4606" width="25.85546875" style="1" customWidth="1"/>
    <col min="4607" max="4607" width="11.140625" style="1" customWidth="1"/>
    <col min="4608" max="4608" width="16.85546875" style="1" customWidth="1"/>
    <col min="4609" max="4609" width="12.5703125" style="1" customWidth="1"/>
    <col min="4610" max="4610" width="12" style="1" customWidth="1"/>
    <col min="4611" max="4858" width="11.42578125" style="1"/>
    <col min="4859" max="4859" width="16.85546875" style="1" customWidth="1"/>
    <col min="4860" max="4860" width="19.85546875" style="1" customWidth="1"/>
    <col min="4861" max="4861" width="23.140625" style="1" customWidth="1"/>
    <col min="4862" max="4862" width="25.85546875" style="1" customWidth="1"/>
    <col min="4863" max="4863" width="11.140625" style="1" customWidth="1"/>
    <col min="4864" max="4864" width="16.85546875" style="1" customWidth="1"/>
    <col min="4865" max="4865" width="12.5703125" style="1" customWidth="1"/>
    <col min="4866" max="4866" width="12" style="1" customWidth="1"/>
    <col min="4867" max="5114" width="11.42578125" style="1"/>
    <col min="5115" max="5115" width="16.85546875" style="1" customWidth="1"/>
    <col min="5116" max="5116" width="19.85546875" style="1" customWidth="1"/>
    <col min="5117" max="5117" width="23.140625" style="1" customWidth="1"/>
    <col min="5118" max="5118" width="25.85546875" style="1" customWidth="1"/>
    <col min="5119" max="5119" width="11.140625" style="1" customWidth="1"/>
    <col min="5120" max="5120" width="16.85546875" style="1" customWidth="1"/>
    <col min="5121" max="5121" width="12.5703125" style="1" customWidth="1"/>
    <col min="5122" max="5122" width="12" style="1" customWidth="1"/>
    <col min="5123" max="5370" width="11.42578125" style="1"/>
    <col min="5371" max="5371" width="16.85546875" style="1" customWidth="1"/>
    <col min="5372" max="5372" width="19.85546875" style="1" customWidth="1"/>
    <col min="5373" max="5373" width="23.140625" style="1" customWidth="1"/>
    <col min="5374" max="5374" width="25.85546875" style="1" customWidth="1"/>
    <col min="5375" max="5375" width="11.140625" style="1" customWidth="1"/>
    <col min="5376" max="5376" width="16.85546875" style="1" customWidth="1"/>
    <col min="5377" max="5377" width="12.5703125" style="1" customWidth="1"/>
    <col min="5378" max="5378" width="12" style="1" customWidth="1"/>
    <col min="5379" max="5626" width="11.42578125" style="1"/>
    <col min="5627" max="5627" width="16.85546875" style="1" customWidth="1"/>
    <col min="5628" max="5628" width="19.85546875" style="1" customWidth="1"/>
    <col min="5629" max="5629" width="23.140625" style="1" customWidth="1"/>
    <col min="5630" max="5630" width="25.85546875" style="1" customWidth="1"/>
    <col min="5631" max="5631" width="11.140625" style="1" customWidth="1"/>
    <col min="5632" max="5632" width="16.85546875" style="1" customWidth="1"/>
    <col min="5633" max="5633" width="12.5703125" style="1" customWidth="1"/>
    <col min="5634" max="5634" width="12" style="1" customWidth="1"/>
    <col min="5635" max="5882" width="11.42578125" style="1"/>
    <col min="5883" max="5883" width="16.85546875" style="1" customWidth="1"/>
    <col min="5884" max="5884" width="19.85546875" style="1" customWidth="1"/>
    <col min="5885" max="5885" width="23.140625" style="1" customWidth="1"/>
    <col min="5886" max="5886" width="25.85546875" style="1" customWidth="1"/>
    <col min="5887" max="5887" width="11.140625" style="1" customWidth="1"/>
    <col min="5888" max="5888" width="16.85546875" style="1" customWidth="1"/>
    <col min="5889" max="5889" width="12.5703125" style="1" customWidth="1"/>
    <col min="5890" max="5890" width="12" style="1" customWidth="1"/>
    <col min="5891" max="6138" width="11.42578125" style="1"/>
    <col min="6139" max="6139" width="16.85546875" style="1" customWidth="1"/>
    <col min="6140" max="6140" width="19.85546875" style="1" customWidth="1"/>
    <col min="6141" max="6141" width="23.140625" style="1" customWidth="1"/>
    <col min="6142" max="6142" width="25.85546875" style="1" customWidth="1"/>
    <col min="6143" max="6143" width="11.140625" style="1" customWidth="1"/>
    <col min="6144" max="6144" width="16.85546875" style="1" customWidth="1"/>
    <col min="6145" max="6145" width="12.5703125" style="1" customWidth="1"/>
    <col min="6146" max="6146" width="12" style="1" customWidth="1"/>
    <col min="6147" max="6394" width="11.42578125" style="1"/>
    <col min="6395" max="6395" width="16.85546875" style="1" customWidth="1"/>
    <col min="6396" max="6396" width="19.85546875" style="1" customWidth="1"/>
    <col min="6397" max="6397" width="23.140625" style="1" customWidth="1"/>
    <col min="6398" max="6398" width="25.85546875" style="1" customWidth="1"/>
    <col min="6399" max="6399" width="11.140625" style="1" customWidth="1"/>
    <col min="6400" max="6400" width="16.85546875" style="1" customWidth="1"/>
    <col min="6401" max="6401" width="12.5703125" style="1" customWidth="1"/>
    <col min="6402" max="6402" width="12" style="1" customWidth="1"/>
    <col min="6403" max="6650" width="11.42578125" style="1"/>
    <col min="6651" max="6651" width="16.85546875" style="1" customWidth="1"/>
    <col min="6652" max="6652" width="19.85546875" style="1" customWidth="1"/>
    <col min="6653" max="6653" width="23.140625" style="1" customWidth="1"/>
    <col min="6654" max="6654" width="25.85546875" style="1" customWidth="1"/>
    <col min="6655" max="6655" width="11.140625" style="1" customWidth="1"/>
    <col min="6656" max="6656" width="16.85546875" style="1" customWidth="1"/>
    <col min="6657" max="6657" width="12.5703125" style="1" customWidth="1"/>
    <col min="6658" max="6658" width="12" style="1" customWidth="1"/>
    <col min="6659" max="6906" width="11.42578125" style="1"/>
    <col min="6907" max="6907" width="16.85546875" style="1" customWidth="1"/>
    <col min="6908" max="6908" width="19.85546875" style="1" customWidth="1"/>
    <col min="6909" max="6909" width="23.140625" style="1" customWidth="1"/>
    <col min="6910" max="6910" width="25.85546875" style="1" customWidth="1"/>
    <col min="6911" max="6911" width="11.140625" style="1" customWidth="1"/>
    <col min="6912" max="6912" width="16.85546875" style="1" customWidth="1"/>
    <col min="6913" max="6913" width="12.5703125" style="1" customWidth="1"/>
    <col min="6914" max="6914" width="12" style="1" customWidth="1"/>
    <col min="6915" max="7162" width="11.42578125" style="1"/>
    <col min="7163" max="7163" width="16.85546875" style="1" customWidth="1"/>
    <col min="7164" max="7164" width="19.85546875" style="1" customWidth="1"/>
    <col min="7165" max="7165" width="23.140625" style="1" customWidth="1"/>
    <col min="7166" max="7166" width="25.85546875" style="1" customWidth="1"/>
    <col min="7167" max="7167" width="11.140625" style="1" customWidth="1"/>
    <col min="7168" max="7168" width="16.85546875" style="1" customWidth="1"/>
    <col min="7169" max="7169" width="12.5703125" style="1" customWidth="1"/>
    <col min="7170" max="7170" width="12" style="1" customWidth="1"/>
    <col min="7171" max="7418" width="11.42578125" style="1"/>
    <col min="7419" max="7419" width="16.85546875" style="1" customWidth="1"/>
    <col min="7420" max="7420" width="19.85546875" style="1" customWidth="1"/>
    <col min="7421" max="7421" width="23.140625" style="1" customWidth="1"/>
    <col min="7422" max="7422" width="25.85546875" style="1" customWidth="1"/>
    <col min="7423" max="7423" width="11.140625" style="1" customWidth="1"/>
    <col min="7424" max="7424" width="16.85546875" style="1" customWidth="1"/>
    <col min="7425" max="7425" width="12.5703125" style="1" customWidth="1"/>
    <col min="7426" max="7426" width="12" style="1" customWidth="1"/>
    <col min="7427" max="7674" width="11.42578125" style="1"/>
    <col min="7675" max="7675" width="16.85546875" style="1" customWidth="1"/>
    <col min="7676" max="7676" width="19.85546875" style="1" customWidth="1"/>
    <col min="7677" max="7677" width="23.140625" style="1" customWidth="1"/>
    <col min="7678" max="7678" width="25.85546875" style="1" customWidth="1"/>
    <col min="7679" max="7679" width="11.140625" style="1" customWidth="1"/>
    <col min="7680" max="7680" width="16.85546875" style="1" customWidth="1"/>
    <col min="7681" max="7681" width="12.5703125" style="1" customWidth="1"/>
    <col min="7682" max="7682" width="12" style="1" customWidth="1"/>
    <col min="7683" max="7930" width="11.42578125" style="1"/>
    <col min="7931" max="7931" width="16.85546875" style="1" customWidth="1"/>
    <col min="7932" max="7932" width="19.85546875" style="1" customWidth="1"/>
    <col min="7933" max="7933" width="23.140625" style="1" customWidth="1"/>
    <col min="7934" max="7934" width="25.85546875" style="1" customWidth="1"/>
    <col min="7935" max="7935" width="11.140625" style="1" customWidth="1"/>
    <col min="7936" max="7936" width="16.85546875" style="1" customWidth="1"/>
    <col min="7937" max="7937" width="12.5703125" style="1" customWidth="1"/>
    <col min="7938" max="7938" width="12" style="1" customWidth="1"/>
    <col min="7939" max="8186" width="11.42578125" style="1"/>
    <col min="8187" max="8187" width="16.85546875" style="1" customWidth="1"/>
    <col min="8188" max="8188" width="19.85546875" style="1" customWidth="1"/>
    <col min="8189" max="8189" width="23.140625" style="1" customWidth="1"/>
    <col min="8190" max="8190" width="25.85546875" style="1" customWidth="1"/>
    <col min="8191" max="8191" width="11.140625" style="1" customWidth="1"/>
    <col min="8192" max="8192" width="16.85546875" style="1" customWidth="1"/>
    <col min="8193" max="8193" width="12.5703125" style="1" customWidth="1"/>
    <col min="8194" max="8194" width="12" style="1" customWidth="1"/>
    <col min="8195" max="8442" width="11.42578125" style="1"/>
    <col min="8443" max="8443" width="16.85546875" style="1" customWidth="1"/>
    <col min="8444" max="8444" width="19.85546875" style="1" customWidth="1"/>
    <col min="8445" max="8445" width="23.140625" style="1" customWidth="1"/>
    <col min="8446" max="8446" width="25.85546875" style="1" customWidth="1"/>
    <col min="8447" max="8447" width="11.140625" style="1" customWidth="1"/>
    <col min="8448" max="8448" width="16.85546875" style="1" customWidth="1"/>
    <col min="8449" max="8449" width="12.5703125" style="1" customWidth="1"/>
    <col min="8450" max="8450" width="12" style="1" customWidth="1"/>
    <col min="8451" max="8698" width="11.42578125" style="1"/>
    <col min="8699" max="8699" width="16.85546875" style="1" customWidth="1"/>
    <col min="8700" max="8700" width="19.85546875" style="1" customWidth="1"/>
    <col min="8701" max="8701" width="23.140625" style="1" customWidth="1"/>
    <col min="8702" max="8702" width="25.85546875" style="1" customWidth="1"/>
    <col min="8703" max="8703" width="11.140625" style="1" customWidth="1"/>
    <col min="8704" max="8704" width="16.85546875" style="1" customWidth="1"/>
    <col min="8705" max="8705" width="12.5703125" style="1" customWidth="1"/>
    <col min="8706" max="8706" width="12" style="1" customWidth="1"/>
    <col min="8707" max="8954" width="11.42578125" style="1"/>
    <col min="8955" max="8955" width="16.85546875" style="1" customWidth="1"/>
    <col min="8956" max="8956" width="19.85546875" style="1" customWidth="1"/>
    <col min="8957" max="8957" width="23.140625" style="1" customWidth="1"/>
    <col min="8958" max="8958" width="25.85546875" style="1" customWidth="1"/>
    <col min="8959" max="8959" width="11.140625" style="1" customWidth="1"/>
    <col min="8960" max="8960" width="16.85546875" style="1" customWidth="1"/>
    <col min="8961" max="8961" width="12.5703125" style="1" customWidth="1"/>
    <col min="8962" max="8962" width="12" style="1" customWidth="1"/>
    <col min="8963" max="9210" width="11.42578125" style="1"/>
    <col min="9211" max="9211" width="16.85546875" style="1" customWidth="1"/>
    <col min="9212" max="9212" width="19.85546875" style="1" customWidth="1"/>
    <col min="9213" max="9213" width="23.140625" style="1" customWidth="1"/>
    <col min="9214" max="9214" width="25.85546875" style="1" customWidth="1"/>
    <col min="9215" max="9215" width="11.140625" style="1" customWidth="1"/>
    <col min="9216" max="9216" width="16.85546875" style="1" customWidth="1"/>
    <col min="9217" max="9217" width="12.5703125" style="1" customWidth="1"/>
    <col min="9218" max="9218" width="12" style="1" customWidth="1"/>
    <col min="9219" max="9466" width="11.42578125" style="1"/>
    <col min="9467" max="9467" width="16.85546875" style="1" customWidth="1"/>
    <col min="9468" max="9468" width="19.85546875" style="1" customWidth="1"/>
    <col min="9469" max="9469" width="23.140625" style="1" customWidth="1"/>
    <col min="9470" max="9470" width="25.85546875" style="1" customWidth="1"/>
    <col min="9471" max="9471" width="11.140625" style="1" customWidth="1"/>
    <col min="9472" max="9472" width="16.85546875" style="1" customWidth="1"/>
    <col min="9473" max="9473" width="12.5703125" style="1" customWidth="1"/>
    <col min="9474" max="9474" width="12" style="1" customWidth="1"/>
    <col min="9475" max="9722" width="11.42578125" style="1"/>
    <col min="9723" max="9723" width="16.85546875" style="1" customWidth="1"/>
    <col min="9724" max="9724" width="19.85546875" style="1" customWidth="1"/>
    <col min="9725" max="9725" width="23.140625" style="1" customWidth="1"/>
    <col min="9726" max="9726" width="25.85546875" style="1" customWidth="1"/>
    <col min="9727" max="9727" width="11.140625" style="1" customWidth="1"/>
    <col min="9728" max="9728" width="16.85546875" style="1" customWidth="1"/>
    <col min="9729" max="9729" width="12.5703125" style="1" customWidth="1"/>
    <col min="9730" max="9730" width="12" style="1" customWidth="1"/>
    <col min="9731" max="9978" width="11.42578125" style="1"/>
    <col min="9979" max="9979" width="16.85546875" style="1" customWidth="1"/>
    <col min="9980" max="9980" width="19.85546875" style="1" customWidth="1"/>
    <col min="9981" max="9981" width="23.140625" style="1" customWidth="1"/>
    <col min="9982" max="9982" width="25.85546875" style="1" customWidth="1"/>
    <col min="9983" max="9983" width="11.140625" style="1" customWidth="1"/>
    <col min="9984" max="9984" width="16.85546875" style="1" customWidth="1"/>
    <col min="9985" max="9985" width="12.5703125" style="1" customWidth="1"/>
    <col min="9986" max="9986" width="12" style="1" customWidth="1"/>
    <col min="9987" max="10234" width="11.42578125" style="1"/>
    <col min="10235" max="10235" width="16.85546875" style="1" customWidth="1"/>
    <col min="10236" max="10236" width="19.85546875" style="1" customWidth="1"/>
    <col min="10237" max="10237" width="23.140625" style="1" customWidth="1"/>
    <col min="10238" max="10238" width="25.85546875" style="1" customWidth="1"/>
    <col min="10239" max="10239" width="11.140625" style="1" customWidth="1"/>
    <col min="10240" max="10240" width="16.85546875" style="1" customWidth="1"/>
    <col min="10241" max="10241" width="12.5703125" style="1" customWidth="1"/>
    <col min="10242" max="10242" width="12" style="1" customWidth="1"/>
    <col min="10243" max="10490" width="11.42578125" style="1"/>
    <col min="10491" max="10491" width="16.85546875" style="1" customWidth="1"/>
    <col min="10492" max="10492" width="19.85546875" style="1" customWidth="1"/>
    <col min="10493" max="10493" width="23.140625" style="1" customWidth="1"/>
    <col min="10494" max="10494" width="25.85546875" style="1" customWidth="1"/>
    <col min="10495" max="10495" width="11.140625" style="1" customWidth="1"/>
    <col min="10496" max="10496" width="16.85546875" style="1" customWidth="1"/>
    <col min="10497" max="10497" width="12.5703125" style="1" customWidth="1"/>
    <col min="10498" max="10498" width="12" style="1" customWidth="1"/>
    <col min="10499" max="10746" width="11.42578125" style="1"/>
    <col min="10747" max="10747" width="16.85546875" style="1" customWidth="1"/>
    <col min="10748" max="10748" width="19.85546875" style="1" customWidth="1"/>
    <col min="10749" max="10749" width="23.140625" style="1" customWidth="1"/>
    <col min="10750" max="10750" width="25.85546875" style="1" customWidth="1"/>
    <col min="10751" max="10751" width="11.140625" style="1" customWidth="1"/>
    <col min="10752" max="10752" width="16.85546875" style="1" customWidth="1"/>
    <col min="10753" max="10753" width="12.5703125" style="1" customWidth="1"/>
    <col min="10754" max="10754" width="12" style="1" customWidth="1"/>
    <col min="10755" max="11002" width="11.42578125" style="1"/>
    <col min="11003" max="11003" width="16.85546875" style="1" customWidth="1"/>
    <col min="11004" max="11004" width="19.85546875" style="1" customWidth="1"/>
    <col min="11005" max="11005" width="23.140625" style="1" customWidth="1"/>
    <col min="11006" max="11006" width="25.85546875" style="1" customWidth="1"/>
    <col min="11007" max="11007" width="11.140625" style="1" customWidth="1"/>
    <col min="11008" max="11008" width="16.85546875" style="1" customWidth="1"/>
    <col min="11009" max="11009" width="12.5703125" style="1" customWidth="1"/>
    <col min="11010" max="11010" width="12" style="1" customWidth="1"/>
    <col min="11011" max="11258" width="11.42578125" style="1"/>
    <col min="11259" max="11259" width="16.85546875" style="1" customWidth="1"/>
    <col min="11260" max="11260" width="19.85546875" style="1" customWidth="1"/>
    <col min="11261" max="11261" width="23.140625" style="1" customWidth="1"/>
    <col min="11262" max="11262" width="25.85546875" style="1" customWidth="1"/>
    <col min="11263" max="11263" width="11.140625" style="1" customWidth="1"/>
    <col min="11264" max="11264" width="16.85546875" style="1" customWidth="1"/>
    <col min="11265" max="11265" width="12.5703125" style="1" customWidth="1"/>
    <col min="11266" max="11266" width="12" style="1" customWidth="1"/>
    <col min="11267" max="11514" width="11.42578125" style="1"/>
    <col min="11515" max="11515" width="16.85546875" style="1" customWidth="1"/>
    <col min="11516" max="11516" width="19.85546875" style="1" customWidth="1"/>
    <col min="11517" max="11517" width="23.140625" style="1" customWidth="1"/>
    <col min="11518" max="11518" width="25.85546875" style="1" customWidth="1"/>
    <col min="11519" max="11519" width="11.140625" style="1" customWidth="1"/>
    <col min="11520" max="11520" width="16.85546875" style="1" customWidth="1"/>
    <col min="11521" max="11521" width="12.5703125" style="1" customWidth="1"/>
    <col min="11522" max="11522" width="12" style="1" customWidth="1"/>
    <col min="11523" max="11770" width="11.42578125" style="1"/>
    <col min="11771" max="11771" width="16.85546875" style="1" customWidth="1"/>
    <col min="11772" max="11772" width="19.85546875" style="1" customWidth="1"/>
    <col min="11773" max="11773" width="23.140625" style="1" customWidth="1"/>
    <col min="11774" max="11774" width="25.85546875" style="1" customWidth="1"/>
    <col min="11775" max="11775" width="11.140625" style="1" customWidth="1"/>
    <col min="11776" max="11776" width="16.85546875" style="1" customWidth="1"/>
    <col min="11777" max="11777" width="12.5703125" style="1" customWidth="1"/>
    <col min="11778" max="11778" width="12" style="1" customWidth="1"/>
    <col min="11779" max="12026" width="11.42578125" style="1"/>
    <col min="12027" max="12027" width="16.85546875" style="1" customWidth="1"/>
    <col min="12028" max="12028" width="19.85546875" style="1" customWidth="1"/>
    <col min="12029" max="12029" width="23.140625" style="1" customWidth="1"/>
    <col min="12030" max="12030" width="25.85546875" style="1" customWidth="1"/>
    <col min="12031" max="12031" width="11.140625" style="1" customWidth="1"/>
    <col min="12032" max="12032" width="16.85546875" style="1" customWidth="1"/>
    <col min="12033" max="12033" width="12.5703125" style="1" customWidth="1"/>
    <col min="12034" max="12034" width="12" style="1" customWidth="1"/>
    <col min="12035" max="12282" width="11.42578125" style="1"/>
    <col min="12283" max="12283" width="16.85546875" style="1" customWidth="1"/>
    <col min="12284" max="12284" width="19.85546875" style="1" customWidth="1"/>
    <col min="12285" max="12285" width="23.140625" style="1" customWidth="1"/>
    <col min="12286" max="12286" width="25.85546875" style="1" customWidth="1"/>
    <col min="12287" max="12287" width="11.140625" style="1" customWidth="1"/>
    <col min="12288" max="12288" width="16.85546875" style="1" customWidth="1"/>
    <col min="12289" max="12289" width="12.5703125" style="1" customWidth="1"/>
    <col min="12290" max="12290" width="12" style="1" customWidth="1"/>
    <col min="12291" max="12538" width="11.42578125" style="1"/>
    <col min="12539" max="12539" width="16.85546875" style="1" customWidth="1"/>
    <col min="12540" max="12540" width="19.85546875" style="1" customWidth="1"/>
    <col min="12541" max="12541" width="23.140625" style="1" customWidth="1"/>
    <col min="12542" max="12542" width="25.85546875" style="1" customWidth="1"/>
    <col min="12543" max="12543" width="11.140625" style="1" customWidth="1"/>
    <col min="12544" max="12544" width="16.85546875" style="1" customWidth="1"/>
    <col min="12545" max="12545" width="12.5703125" style="1" customWidth="1"/>
    <col min="12546" max="12546" width="12" style="1" customWidth="1"/>
    <col min="12547" max="12794" width="11.42578125" style="1"/>
    <col min="12795" max="12795" width="16.85546875" style="1" customWidth="1"/>
    <col min="12796" max="12796" width="19.85546875" style="1" customWidth="1"/>
    <col min="12797" max="12797" width="23.140625" style="1" customWidth="1"/>
    <col min="12798" max="12798" width="25.85546875" style="1" customWidth="1"/>
    <col min="12799" max="12799" width="11.140625" style="1" customWidth="1"/>
    <col min="12800" max="12800" width="16.85546875" style="1" customWidth="1"/>
    <col min="12801" max="12801" width="12.5703125" style="1" customWidth="1"/>
    <col min="12802" max="12802" width="12" style="1" customWidth="1"/>
    <col min="12803" max="13050" width="11.42578125" style="1"/>
    <col min="13051" max="13051" width="16.85546875" style="1" customWidth="1"/>
    <col min="13052" max="13052" width="19.85546875" style="1" customWidth="1"/>
    <col min="13053" max="13053" width="23.140625" style="1" customWidth="1"/>
    <col min="13054" max="13054" width="25.85546875" style="1" customWidth="1"/>
    <col min="13055" max="13055" width="11.140625" style="1" customWidth="1"/>
    <col min="13056" max="13056" width="16.85546875" style="1" customWidth="1"/>
    <col min="13057" max="13057" width="12.5703125" style="1" customWidth="1"/>
    <col min="13058" max="13058" width="12" style="1" customWidth="1"/>
    <col min="13059" max="13306" width="11.42578125" style="1"/>
    <col min="13307" max="13307" width="16.85546875" style="1" customWidth="1"/>
    <col min="13308" max="13308" width="19.85546875" style="1" customWidth="1"/>
    <col min="13309" max="13309" width="23.140625" style="1" customWidth="1"/>
    <col min="13310" max="13310" width="25.85546875" style="1" customWidth="1"/>
    <col min="13311" max="13311" width="11.140625" style="1" customWidth="1"/>
    <col min="13312" max="13312" width="16.85546875" style="1" customWidth="1"/>
    <col min="13313" max="13313" width="12.5703125" style="1" customWidth="1"/>
    <col min="13314" max="13314" width="12" style="1" customWidth="1"/>
    <col min="13315" max="13562" width="11.42578125" style="1"/>
    <col min="13563" max="13563" width="16.85546875" style="1" customWidth="1"/>
    <col min="13564" max="13564" width="19.85546875" style="1" customWidth="1"/>
    <col min="13565" max="13565" width="23.140625" style="1" customWidth="1"/>
    <col min="13566" max="13566" width="25.85546875" style="1" customWidth="1"/>
    <col min="13567" max="13567" width="11.140625" style="1" customWidth="1"/>
    <col min="13568" max="13568" width="16.85546875" style="1" customWidth="1"/>
    <col min="13569" max="13569" width="12.5703125" style="1" customWidth="1"/>
    <col min="13570" max="13570" width="12" style="1" customWidth="1"/>
    <col min="13571" max="13818" width="11.42578125" style="1"/>
    <col min="13819" max="13819" width="16.85546875" style="1" customWidth="1"/>
    <col min="13820" max="13820" width="19.85546875" style="1" customWidth="1"/>
    <col min="13821" max="13821" width="23.140625" style="1" customWidth="1"/>
    <col min="13822" max="13822" width="25.85546875" style="1" customWidth="1"/>
    <col min="13823" max="13823" width="11.140625" style="1" customWidth="1"/>
    <col min="13824" max="13824" width="16.85546875" style="1" customWidth="1"/>
    <col min="13825" max="13825" width="12.5703125" style="1" customWidth="1"/>
    <col min="13826" max="13826" width="12" style="1" customWidth="1"/>
    <col min="13827" max="14074" width="11.42578125" style="1"/>
    <col min="14075" max="14075" width="16.85546875" style="1" customWidth="1"/>
    <col min="14076" max="14076" width="19.85546875" style="1" customWidth="1"/>
    <col min="14077" max="14077" width="23.140625" style="1" customWidth="1"/>
    <col min="14078" max="14078" width="25.85546875" style="1" customWidth="1"/>
    <col min="14079" max="14079" width="11.140625" style="1" customWidth="1"/>
    <col min="14080" max="14080" width="16.85546875" style="1" customWidth="1"/>
    <col min="14081" max="14081" width="12.5703125" style="1" customWidth="1"/>
    <col min="14082" max="14082" width="12" style="1" customWidth="1"/>
    <col min="14083" max="14330" width="11.42578125" style="1"/>
    <col min="14331" max="14331" width="16.85546875" style="1" customWidth="1"/>
    <col min="14332" max="14332" width="19.85546875" style="1" customWidth="1"/>
    <col min="14333" max="14333" width="23.140625" style="1" customWidth="1"/>
    <col min="14334" max="14334" width="25.85546875" style="1" customWidth="1"/>
    <col min="14335" max="14335" width="11.140625" style="1" customWidth="1"/>
    <col min="14336" max="14336" width="16.85546875" style="1" customWidth="1"/>
    <col min="14337" max="14337" width="12.5703125" style="1" customWidth="1"/>
    <col min="14338" max="14338" width="12" style="1" customWidth="1"/>
    <col min="14339" max="14586" width="11.42578125" style="1"/>
    <col min="14587" max="14587" width="16.85546875" style="1" customWidth="1"/>
    <col min="14588" max="14588" width="19.85546875" style="1" customWidth="1"/>
    <col min="14589" max="14589" width="23.140625" style="1" customWidth="1"/>
    <col min="14590" max="14590" width="25.85546875" style="1" customWidth="1"/>
    <col min="14591" max="14591" width="11.140625" style="1" customWidth="1"/>
    <col min="14592" max="14592" width="16.85546875" style="1" customWidth="1"/>
    <col min="14593" max="14593" width="12.5703125" style="1" customWidth="1"/>
    <col min="14594" max="14594" width="12" style="1" customWidth="1"/>
    <col min="14595" max="14842" width="11.42578125" style="1"/>
    <col min="14843" max="14843" width="16.85546875" style="1" customWidth="1"/>
    <col min="14844" max="14844" width="19.85546875" style="1" customWidth="1"/>
    <col min="14845" max="14845" width="23.140625" style="1" customWidth="1"/>
    <col min="14846" max="14846" width="25.85546875" style="1" customWidth="1"/>
    <col min="14847" max="14847" width="11.140625" style="1" customWidth="1"/>
    <col min="14848" max="14848" width="16.85546875" style="1" customWidth="1"/>
    <col min="14849" max="14849" width="12.5703125" style="1" customWidth="1"/>
    <col min="14850" max="14850" width="12" style="1" customWidth="1"/>
    <col min="14851" max="15098" width="11.42578125" style="1"/>
    <col min="15099" max="15099" width="16.85546875" style="1" customWidth="1"/>
    <col min="15100" max="15100" width="19.85546875" style="1" customWidth="1"/>
    <col min="15101" max="15101" width="23.140625" style="1" customWidth="1"/>
    <col min="15102" max="15102" width="25.85546875" style="1" customWidth="1"/>
    <col min="15103" max="15103" width="11.140625" style="1" customWidth="1"/>
    <col min="15104" max="15104" width="16.85546875" style="1" customWidth="1"/>
    <col min="15105" max="15105" width="12.5703125" style="1" customWidth="1"/>
    <col min="15106" max="15106" width="12" style="1" customWidth="1"/>
    <col min="15107" max="15354" width="11.42578125" style="1"/>
    <col min="15355" max="15355" width="16.85546875" style="1" customWidth="1"/>
    <col min="15356" max="15356" width="19.85546875" style="1" customWidth="1"/>
    <col min="15357" max="15357" width="23.140625" style="1" customWidth="1"/>
    <col min="15358" max="15358" width="25.85546875" style="1" customWidth="1"/>
    <col min="15359" max="15359" width="11.140625" style="1" customWidth="1"/>
    <col min="15360" max="15360" width="16.85546875" style="1" customWidth="1"/>
    <col min="15361" max="15361" width="12.5703125" style="1" customWidth="1"/>
    <col min="15362" max="15362" width="12" style="1" customWidth="1"/>
    <col min="15363" max="15610" width="11.42578125" style="1"/>
    <col min="15611" max="15611" width="16.85546875" style="1" customWidth="1"/>
    <col min="15612" max="15612" width="19.85546875" style="1" customWidth="1"/>
    <col min="15613" max="15613" width="23.140625" style="1" customWidth="1"/>
    <col min="15614" max="15614" width="25.85546875" style="1" customWidth="1"/>
    <col min="15615" max="15615" width="11.140625" style="1" customWidth="1"/>
    <col min="15616" max="15616" width="16.85546875" style="1" customWidth="1"/>
    <col min="15617" max="15617" width="12.5703125" style="1" customWidth="1"/>
    <col min="15618" max="15618" width="12" style="1" customWidth="1"/>
    <col min="15619" max="15866" width="11.42578125" style="1"/>
    <col min="15867" max="15867" width="16.85546875" style="1" customWidth="1"/>
    <col min="15868" max="15868" width="19.85546875" style="1" customWidth="1"/>
    <col min="15869" max="15869" width="23.140625" style="1" customWidth="1"/>
    <col min="15870" max="15870" width="25.85546875" style="1" customWidth="1"/>
    <col min="15871" max="15871" width="11.140625" style="1" customWidth="1"/>
    <col min="15872" max="15872" width="16.85546875" style="1" customWidth="1"/>
    <col min="15873" max="15873" width="12.5703125" style="1" customWidth="1"/>
    <col min="15874" max="15874" width="12" style="1" customWidth="1"/>
    <col min="15875" max="16122" width="11.42578125" style="1"/>
    <col min="16123" max="16123" width="16.85546875" style="1" customWidth="1"/>
    <col min="16124" max="16124" width="19.85546875" style="1" customWidth="1"/>
    <col min="16125" max="16125" width="23.140625" style="1" customWidth="1"/>
    <col min="16126" max="16126" width="25.85546875" style="1" customWidth="1"/>
    <col min="16127" max="16127" width="11.140625" style="1" customWidth="1"/>
    <col min="16128" max="16128" width="16.85546875" style="1" customWidth="1"/>
    <col min="16129" max="16129" width="12.5703125" style="1" customWidth="1"/>
    <col min="16130" max="16130" width="12" style="1" customWidth="1"/>
    <col min="16131" max="16384" width="11.42578125" style="1"/>
  </cols>
  <sheetData>
    <row r="2" spans="1:14" ht="18" x14ac:dyDescent="0.25">
      <c r="A2" s="196" t="s">
        <v>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</row>
    <row r="3" spans="1:14" ht="18" x14ac:dyDescent="0.25">
      <c r="A3" s="196" t="s">
        <v>1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</row>
    <row r="4" spans="1:14" ht="18" x14ac:dyDescent="0.25">
      <c r="A4" s="140"/>
      <c r="B4" s="140"/>
      <c r="C4" s="140"/>
      <c r="D4" s="140"/>
      <c r="E4" s="140"/>
      <c r="F4" s="140"/>
      <c r="G4" s="140"/>
      <c r="H4" s="140"/>
      <c r="I4" s="140"/>
      <c r="J4" s="164"/>
      <c r="K4" s="164"/>
      <c r="L4" s="164"/>
      <c r="M4" s="140"/>
      <c r="N4" s="140"/>
    </row>
    <row r="5" spans="1:14" ht="15" thickBot="1" x14ac:dyDescent="0.25"/>
    <row r="6" spans="1:14" x14ac:dyDescent="0.2">
      <c r="A6" s="197" t="s">
        <v>2</v>
      </c>
      <c r="B6" s="198"/>
      <c r="C6" s="199"/>
      <c r="D6" s="3"/>
      <c r="E6" s="4"/>
    </row>
    <row r="7" spans="1:14" ht="28.5" x14ac:dyDescent="0.2">
      <c r="A7" s="82" t="s">
        <v>3</v>
      </c>
      <c r="B7" s="6" t="s">
        <v>4</v>
      </c>
      <c r="C7" s="27" t="s">
        <v>142</v>
      </c>
      <c r="D7" s="7"/>
    </row>
    <row r="8" spans="1:14" ht="51.75" thickBot="1" x14ac:dyDescent="0.25">
      <c r="A8" s="67" t="s">
        <v>29</v>
      </c>
      <c r="B8" s="139" t="s">
        <v>95</v>
      </c>
      <c r="C8" s="65" t="s">
        <v>48</v>
      </c>
      <c r="D8" s="8"/>
    </row>
    <row r="9" spans="1:14" ht="15" thickBot="1" x14ac:dyDescent="0.25">
      <c r="A9" s="9"/>
      <c r="B9" s="9"/>
      <c r="C9" s="9"/>
      <c r="D9" s="10"/>
      <c r="F9" s="11"/>
    </row>
    <row r="10" spans="1:14" ht="18.75" thickBot="1" x14ac:dyDescent="0.3">
      <c r="A10" s="337" t="s">
        <v>8</v>
      </c>
      <c r="B10" s="337"/>
      <c r="C10" s="337"/>
      <c r="D10" s="337"/>
      <c r="E10" s="337"/>
      <c r="F10" s="337"/>
      <c r="G10" s="338">
        <v>2016</v>
      </c>
      <c r="H10" s="338"/>
      <c r="I10" s="338"/>
      <c r="J10" s="338"/>
      <c r="K10" s="338"/>
      <c r="L10" s="338"/>
      <c r="M10" s="338"/>
    </row>
    <row r="11" spans="1:14" ht="34.5" thickBot="1" x14ac:dyDescent="0.25">
      <c r="A11" s="143" t="s">
        <v>9</v>
      </c>
      <c r="B11" s="13" t="s">
        <v>10</v>
      </c>
      <c r="C11" s="13" t="s">
        <v>11</v>
      </c>
      <c r="D11" s="13" t="s">
        <v>12</v>
      </c>
      <c r="E11" s="143" t="s">
        <v>13</v>
      </c>
      <c r="F11" s="143" t="s">
        <v>14</v>
      </c>
      <c r="G11" s="143" t="s">
        <v>15</v>
      </c>
      <c r="H11" s="143" t="s">
        <v>16</v>
      </c>
      <c r="I11" s="143" t="s">
        <v>17</v>
      </c>
      <c r="J11" s="143" t="s">
        <v>204</v>
      </c>
      <c r="K11" s="143" t="s">
        <v>205</v>
      </c>
      <c r="L11" s="143" t="s">
        <v>206</v>
      </c>
      <c r="M11" s="144" t="s">
        <v>18</v>
      </c>
    </row>
    <row r="12" spans="1:14" ht="88.5" customHeight="1" thickBot="1" x14ac:dyDescent="0.25">
      <c r="A12" s="258" t="s">
        <v>188</v>
      </c>
      <c r="B12" s="254">
        <v>12455</v>
      </c>
      <c r="C12" s="258" t="s">
        <v>195</v>
      </c>
      <c r="D12" s="141" t="s">
        <v>196</v>
      </c>
      <c r="E12" s="142">
        <v>4</v>
      </c>
      <c r="F12" s="141" t="s">
        <v>49</v>
      </c>
      <c r="G12" s="142">
        <v>1</v>
      </c>
      <c r="H12" s="142">
        <v>0</v>
      </c>
      <c r="I12" s="142">
        <v>0</v>
      </c>
      <c r="J12" s="170">
        <v>1</v>
      </c>
      <c r="K12" s="170">
        <v>0</v>
      </c>
      <c r="L12" s="170">
        <v>0</v>
      </c>
      <c r="M12" s="142">
        <f>SUM(G12:L12)</f>
        <v>2</v>
      </c>
    </row>
    <row r="13" spans="1:14" ht="131.25" customHeight="1" thickBot="1" x14ac:dyDescent="0.25">
      <c r="A13" s="258"/>
      <c r="B13" s="254"/>
      <c r="C13" s="258"/>
      <c r="D13" s="141" t="s">
        <v>197</v>
      </c>
      <c r="E13" s="142">
        <v>12</v>
      </c>
      <c r="F13" s="141" t="s">
        <v>50</v>
      </c>
      <c r="G13" s="142">
        <v>1</v>
      </c>
      <c r="H13" s="142">
        <v>1</v>
      </c>
      <c r="I13" s="142">
        <v>1</v>
      </c>
      <c r="J13" s="170">
        <v>1</v>
      </c>
      <c r="K13" s="170">
        <v>1</v>
      </c>
      <c r="L13" s="170">
        <v>1</v>
      </c>
      <c r="M13" s="142">
        <f>SUM(G13:L13)</f>
        <v>6</v>
      </c>
    </row>
    <row r="14" spans="1:14" ht="105" customHeight="1" thickBot="1" x14ac:dyDescent="0.25">
      <c r="A14" s="258"/>
      <c r="B14" s="254"/>
      <c r="C14" s="258"/>
      <c r="D14" s="141" t="s">
        <v>198</v>
      </c>
      <c r="E14" s="142">
        <v>1</v>
      </c>
      <c r="F14" s="141" t="s">
        <v>199</v>
      </c>
      <c r="G14" s="142">
        <v>0</v>
      </c>
      <c r="H14" s="142">
        <v>0</v>
      </c>
      <c r="I14" s="142">
        <v>0</v>
      </c>
      <c r="J14" s="170">
        <v>0</v>
      </c>
      <c r="K14" s="170">
        <v>0</v>
      </c>
      <c r="L14" s="170">
        <v>0</v>
      </c>
      <c r="M14" s="142">
        <f>SUM(G14:L14)</f>
        <v>0</v>
      </c>
    </row>
    <row r="15" spans="1:14" ht="15" thickBot="1" x14ac:dyDescent="0.25">
      <c r="A15" s="258"/>
      <c r="B15" s="254"/>
      <c r="C15" s="258"/>
      <c r="D15" s="252" t="s">
        <v>200</v>
      </c>
      <c r="E15" s="254">
        <v>12</v>
      </c>
      <c r="F15" s="252" t="s">
        <v>191</v>
      </c>
      <c r="G15" s="254">
        <v>1</v>
      </c>
      <c r="H15" s="254">
        <v>1</v>
      </c>
      <c r="I15" s="254">
        <v>1</v>
      </c>
      <c r="J15" s="335">
        <v>1</v>
      </c>
      <c r="K15" s="335">
        <v>1</v>
      </c>
      <c r="L15" s="335">
        <v>1</v>
      </c>
      <c r="M15" s="254">
        <f>SUM(G15:L17)</f>
        <v>6</v>
      </c>
    </row>
    <row r="16" spans="1:14" ht="15.75" customHeight="1" thickBot="1" x14ac:dyDescent="0.25">
      <c r="A16" s="258"/>
      <c r="B16" s="254"/>
      <c r="C16" s="258"/>
      <c r="D16" s="252"/>
      <c r="E16" s="254"/>
      <c r="F16" s="252"/>
      <c r="G16" s="254"/>
      <c r="H16" s="254"/>
      <c r="I16" s="254"/>
      <c r="J16" s="335"/>
      <c r="K16" s="335"/>
      <c r="L16" s="335"/>
      <c r="M16" s="254"/>
    </row>
    <row r="17" spans="1:13" ht="18.75" customHeight="1" thickBot="1" x14ac:dyDescent="0.25">
      <c r="A17" s="258"/>
      <c r="B17" s="254"/>
      <c r="C17" s="258"/>
      <c r="D17" s="252"/>
      <c r="E17" s="254"/>
      <c r="F17" s="252"/>
      <c r="G17" s="254"/>
      <c r="H17" s="254"/>
      <c r="I17" s="254"/>
      <c r="J17" s="336"/>
      <c r="K17" s="336"/>
      <c r="L17" s="336"/>
      <c r="M17" s="254"/>
    </row>
    <row r="18" spans="1:13" hidden="1" x14ac:dyDescent="0.2">
      <c r="A18" s="137"/>
      <c r="B18" s="137"/>
      <c r="C18" s="145"/>
      <c r="D18" s="182"/>
      <c r="E18" s="333"/>
      <c r="F18" s="182"/>
      <c r="G18" s="333"/>
      <c r="H18" s="333"/>
      <c r="I18" s="333"/>
      <c r="J18" s="161"/>
      <c r="K18" s="161"/>
      <c r="L18" s="161"/>
      <c r="M18" s="333"/>
    </row>
    <row r="19" spans="1:13" hidden="1" x14ac:dyDescent="0.2">
      <c r="A19" s="137"/>
      <c r="B19" s="137"/>
      <c r="C19" s="145"/>
      <c r="D19" s="182"/>
      <c r="E19" s="333"/>
      <c r="F19" s="182"/>
      <c r="G19" s="333"/>
      <c r="H19" s="333"/>
      <c r="I19" s="333"/>
      <c r="J19" s="161"/>
      <c r="K19" s="161"/>
      <c r="L19" s="161"/>
      <c r="M19" s="333"/>
    </row>
    <row r="20" spans="1:13" ht="15" hidden="1" thickBot="1" x14ac:dyDescent="0.25">
      <c r="A20" s="138"/>
      <c r="B20" s="138"/>
      <c r="C20" s="146"/>
      <c r="D20" s="183"/>
      <c r="E20" s="334"/>
      <c r="F20" s="183"/>
      <c r="G20" s="334"/>
      <c r="H20" s="334"/>
      <c r="I20" s="334"/>
      <c r="J20" s="162"/>
      <c r="K20" s="162"/>
      <c r="L20" s="162"/>
      <c r="M20" s="334"/>
    </row>
  </sheetData>
  <mergeCells count="25">
    <mergeCell ref="A12:A17"/>
    <mergeCell ref="B12:B17"/>
    <mergeCell ref="C12:C17"/>
    <mergeCell ref="D15:D17"/>
    <mergeCell ref="E15:E17"/>
    <mergeCell ref="A2:M2"/>
    <mergeCell ref="A3:N3"/>
    <mergeCell ref="A6:C6"/>
    <mergeCell ref="A10:F10"/>
    <mergeCell ref="G10:M10"/>
    <mergeCell ref="D18:D20"/>
    <mergeCell ref="E18:E20"/>
    <mergeCell ref="F18:F20"/>
    <mergeCell ref="G18:G20"/>
    <mergeCell ref="H18:H20"/>
    <mergeCell ref="I18:I20"/>
    <mergeCell ref="M18:M20"/>
    <mergeCell ref="F15:F17"/>
    <mergeCell ref="G15:G17"/>
    <mergeCell ref="H15:H17"/>
    <mergeCell ref="I15:I17"/>
    <mergeCell ref="M15:M17"/>
    <mergeCell ref="J15:J17"/>
    <mergeCell ref="K15:K17"/>
    <mergeCell ref="L15:L17"/>
  </mergeCells>
  <pageMargins left="0.51181102362204722" right="0.11811023622047245" top="0.74803149606299213" bottom="0.74803149606299213" header="0.31496062992125984" footer="0.31496062992125984"/>
  <pageSetup scale="6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2:N13"/>
  <sheetViews>
    <sheetView zoomScale="80" zoomScaleNormal="80" workbookViewId="0">
      <selection activeCell="O13" sqref="A13:O13"/>
    </sheetView>
  </sheetViews>
  <sheetFormatPr baseColWidth="10" defaultRowHeight="14.25" x14ac:dyDescent="0.2"/>
  <cols>
    <col min="1" max="1" width="16.85546875" style="1" customWidth="1"/>
    <col min="2" max="2" width="19.42578125" style="1" customWidth="1"/>
    <col min="3" max="3" width="19.5703125" style="1" customWidth="1"/>
    <col min="4" max="4" width="23.140625" style="1" customWidth="1"/>
    <col min="5" max="5" width="11.42578125" style="1" customWidth="1"/>
    <col min="6" max="6" width="16.85546875" style="1" customWidth="1"/>
    <col min="7" max="7" width="12.5703125" style="1" customWidth="1"/>
    <col min="8" max="8" width="12" style="1" customWidth="1"/>
    <col min="9" max="9" width="11.42578125" style="1"/>
    <col min="10" max="12" width="11.42578125" style="163"/>
    <col min="13" max="16384" width="11.42578125" style="1"/>
  </cols>
  <sheetData>
    <row r="2" spans="1:14" ht="18" x14ac:dyDescent="0.25">
      <c r="A2" s="196" t="s">
        <v>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</row>
    <row r="3" spans="1:14" ht="18" x14ac:dyDescent="0.25">
      <c r="A3" s="196" t="s">
        <v>1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</row>
    <row r="4" spans="1:14" ht="18" x14ac:dyDescent="0.25">
      <c r="A4" s="131"/>
      <c r="B4" s="131"/>
      <c r="C4" s="131"/>
      <c r="D4" s="131"/>
      <c r="E4" s="131"/>
      <c r="F4" s="131"/>
      <c r="G4" s="131"/>
      <c r="H4" s="131"/>
      <c r="I4" s="131"/>
      <c r="J4" s="164"/>
      <c r="K4" s="164"/>
      <c r="L4" s="164"/>
      <c r="M4" s="131"/>
      <c r="N4" s="131"/>
    </row>
    <row r="5" spans="1:14" ht="15" thickBot="1" x14ac:dyDescent="0.25"/>
    <row r="6" spans="1:14" x14ac:dyDescent="0.2">
      <c r="A6" s="197" t="s">
        <v>2</v>
      </c>
      <c r="B6" s="198"/>
      <c r="C6" s="199"/>
      <c r="D6" s="3"/>
      <c r="E6" s="4"/>
    </row>
    <row r="7" spans="1:14" ht="28.5" x14ac:dyDescent="0.2">
      <c r="A7" s="26" t="s">
        <v>3</v>
      </c>
      <c r="B7" s="6" t="s">
        <v>4</v>
      </c>
      <c r="C7" s="27" t="s">
        <v>142</v>
      </c>
      <c r="D7" s="7"/>
    </row>
    <row r="8" spans="1:14" ht="39" thickBot="1" x14ac:dyDescent="0.25">
      <c r="A8" s="132" t="s">
        <v>29</v>
      </c>
      <c r="B8" s="133" t="s">
        <v>95</v>
      </c>
      <c r="C8" s="65" t="s">
        <v>187</v>
      </c>
      <c r="D8" s="8"/>
    </row>
    <row r="9" spans="1:14" ht="15" thickBot="1" x14ac:dyDescent="0.25">
      <c r="A9" s="9"/>
      <c r="B9" s="9"/>
      <c r="C9" s="9"/>
      <c r="D9" s="10"/>
      <c r="F9" s="11"/>
    </row>
    <row r="10" spans="1:14" ht="18.75" thickBot="1" x14ac:dyDescent="0.3">
      <c r="A10" s="200" t="s">
        <v>8</v>
      </c>
      <c r="B10" s="201"/>
      <c r="C10" s="201"/>
      <c r="D10" s="201"/>
      <c r="E10" s="201"/>
      <c r="F10" s="202"/>
      <c r="G10" s="203">
        <v>2016</v>
      </c>
      <c r="H10" s="204"/>
      <c r="I10" s="204"/>
      <c r="J10" s="204"/>
      <c r="K10" s="204"/>
      <c r="L10" s="204"/>
      <c r="M10" s="205"/>
    </row>
    <row r="11" spans="1:14" ht="34.5" thickBot="1" x14ac:dyDescent="0.25">
      <c r="A11" s="12" t="s">
        <v>9</v>
      </c>
      <c r="B11" s="13" t="s">
        <v>10</v>
      </c>
      <c r="C11" s="14" t="s">
        <v>11</v>
      </c>
      <c r="D11" s="17" t="s">
        <v>12</v>
      </c>
      <c r="E11" s="16" t="s">
        <v>13</v>
      </c>
      <c r="F11" s="17" t="s">
        <v>14</v>
      </c>
      <c r="G11" s="18" t="s">
        <v>15</v>
      </c>
      <c r="H11" s="18" t="s">
        <v>16</v>
      </c>
      <c r="I11" s="18" t="s">
        <v>17</v>
      </c>
      <c r="J11" s="166" t="s">
        <v>204</v>
      </c>
      <c r="K11" s="166" t="s">
        <v>205</v>
      </c>
      <c r="L11" s="166" t="s">
        <v>206</v>
      </c>
      <c r="M11" s="19" t="s">
        <v>18</v>
      </c>
    </row>
    <row r="12" spans="1:14" ht="127.5" customHeight="1" thickBot="1" x14ac:dyDescent="0.25">
      <c r="A12" s="135" t="s">
        <v>188</v>
      </c>
      <c r="B12" s="136">
        <v>12336</v>
      </c>
      <c r="C12" s="134" t="s">
        <v>189</v>
      </c>
      <c r="D12" s="134" t="s">
        <v>190</v>
      </c>
      <c r="E12" s="134">
        <v>12</v>
      </c>
      <c r="F12" s="134" t="s">
        <v>191</v>
      </c>
      <c r="G12" s="134">
        <v>1</v>
      </c>
      <c r="H12" s="134">
        <v>1</v>
      </c>
      <c r="I12" s="136">
        <v>1</v>
      </c>
      <c r="J12" s="158">
        <v>1</v>
      </c>
      <c r="K12" s="158">
        <v>1</v>
      </c>
      <c r="L12" s="158">
        <v>1</v>
      </c>
      <c r="M12" s="136">
        <f>SUM(G12:L12)</f>
        <v>6</v>
      </c>
    </row>
    <row r="13" spans="1:14" ht="184.5" customHeight="1" thickBot="1" x14ac:dyDescent="0.25">
      <c r="A13" s="135" t="s">
        <v>188</v>
      </c>
      <c r="B13" s="136">
        <v>12377</v>
      </c>
      <c r="C13" s="134" t="s">
        <v>192</v>
      </c>
      <c r="D13" s="134" t="s">
        <v>193</v>
      </c>
      <c r="E13" s="134">
        <v>1</v>
      </c>
      <c r="F13" s="134" t="s">
        <v>194</v>
      </c>
      <c r="G13" s="134">
        <v>0</v>
      </c>
      <c r="H13" s="134">
        <v>0</v>
      </c>
      <c r="I13" s="136">
        <v>0</v>
      </c>
      <c r="J13" s="158">
        <v>0</v>
      </c>
      <c r="K13" s="158">
        <v>0</v>
      </c>
      <c r="L13" s="158">
        <v>0</v>
      </c>
      <c r="M13" s="158">
        <f>SUM(G13:L13)</f>
        <v>0</v>
      </c>
    </row>
  </sheetData>
  <mergeCells count="5">
    <mergeCell ref="A2:M2"/>
    <mergeCell ref="A3:N3"/>
    <mergeCell ref="A6:C6"/>
    <mergeCell ref="A10:F10"/>
    <mergeCell ref="G10:M10"/>
  </mergeCells>
  <pageMargins left="0.51181102362204722" right="0.11811023622047245" top="0.74803149606299213" bottom="0.74803149606299213" header="0.31496062992125984" footer="0.31496062992125984"/>
  <pageSetup scale="6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tabColor theme="0" tint="-0.14999847407452621"/>
  </sheetPr>
  <dimension ref="A2:N14"/>
  <sheetViews>
    <sheetView zoomScale="80" zoomScaleNormal="80" workbookViewId="0">
      <selection activeCell="C12" sqref="C12:C14"/>
    </sheetView>
  </sheetViews>
  <sheetFormatPr baseColWidth="10" defaultRowHeight="14.25" x14ac:dyDescent="0.2"/>
  <cols>
    <col min="1" max="1" width="16.85546875" style="1" customWidth="1"/>
    <col min="2" max="2" width="18.85546875" style="1" customWidth="1"/>
    <col min="3" max="3" width="22" style="1" customWidth="1"/>
    <col min="4" max="4" width="23.140625" style="1" customWidth="1"/>
    <col min="5" max="5" width="11.42578125" style="1" customWidth="1"/>
    <col min="6" max="6" width="16.85546875" style="1" customWidth="1"/>
    <col min="7" max="7" width="12.5703125" style="1" customWidth="1"/>
    <col min="8" max="8" width="12" style="1" customWidth="1"/>
    <col min="9" max="9" width="11.42578125" style="1"/>
    <col min="10" max="12" width="11.42578125" style="163"/>
    <col min="13" max="250" width="11.42578125" style="1"/>
    <col min="251" max="251" width="16.85546875" style="1" customWidth="1"/>
    <col min="252" max="252" width="19.85546875" style="1" customWidth="1"/>
    <col min="253" max="253" width="23.140625" style="1" customWidth="1"/>
    <col min="254" max="254" width="22" style="1" customWidth="1"/>
    <col min="255" max="255" width="14.7109375" style="1" customWidth="1"/>
    <col min="256" max="256" width="16.85546875" style="1" customWidth="1"/>
    <col min="257" max="257" width="12.5703125" style="1" customWidth="1"/>
    <col min="258" max="258" width="12" style="1" customWidth="1"/>
    <col min="259" max="506" width="11.42578125" style="1"/>
    <col min="507" max="507" width="16.85546875" style="1" customWidth="1"/>
    <col min="508" max="508" width="19.85546875" style="1" customWidth="1"/>
    <col min="509" max="509" width="23.140625" style="1" customWidth="1"/>
    <col min="510" max="510" width="22" style="1" customWidth="1"/>
    <col min="511" max="511" width="14.7109375" style="1" customWidth="1"/>
    <col min="512" max="512" width="16.85546875" style="1" customWidth="1"/>
    <col min="513" max="513" width="12.5703125" style="1" customWidth="1"/>
    <col min="514" max="514" width="12" style="1" customWidth="1"/>
    <col min="515" max="762" width="11.42578125" style="1"/>
    <col min="763" max="763" width="16.85546875" style="1" customWidth="1"/>
    <col min="764" max="764" width="19.85546875" style="1" customWidth="1"/>
    <col min="765" max="765" width="23.140625" style="1" customWidth="1"/>
    <col min="766" max="766" width="22" style="1" customWidth="1"/>
    <col min="767" max="767" width="14.7109375" style="1" customWidth="1"/>
    <col min="768" max="768" width="16.85546875" style="1" customWidth="1"/>
    <col min="769" max="769" width="12.5703125" style="1" customWidth="1"/>
    <col min="770" max="770" width="12" style="1" customWidth="1"/>
    <col min="771" max="1018" width="11.42578125" style="1"/>
    <col min="1019" max="1019" width="16.85546875" style="1" customWidth="1"/>
    <col min="1020" max="1020" width="19.85546875" style="1" customWidth="1"/>
    <col min="1021" max="1021" width="23.140625" style="1" customWidth="1"/>
    <col min="1022" max="1022" width="22" style="1" customWidth="1"/>
    <col min="1023" max="1023" width="14.7109375" style="1" customWidth="1"/>
    <col min="1024" max="1024" width="16.85546875" style="1" customWidth="1"/>
    <col min="1025" max="1025" width="12.5703125" style="1" customWidth="1"/>
    <col min="1026" max="1026" width="12" style="1" customWidth="1"/>
    <col min="1027" max="1274" width="11.42578125" style="1"/>
    <col min="1275" max="1275" width="16.85546875" style="1" customWidth="1"/>
    <col min="1276" max="1276" width="19.85546875" style="1" customWidth="1"/>
    <col min="1277" max="1277" width="23.140625" style="1" customWidth="1"/>
    <col min="1278" max="1278" width="22" style="1" customWidth="1"/>
    <col min="1279" max="1279" width="14.7109375" style="1" customWidth="1"/>
    <col min="1280" max="1280" width="16.85546875" style="1" customWidth="1"/>
    <col min="1281" max="1281" width="12.5703125" style="1" customWidth="1"/>
    <col min="1282" max="1282" width="12" style="1" customWidth="1"/>
    <col min="1283" max="1530" width="11.42578125" style="1"/>
    <col min="1531" max="1531" width="16.85546875" style="1" customWidth="1"/>
    <col min="1532" max="1532" width="19.85546875" style="1" customWidth="1"/>
    <col min="1533" max="1533" width="23.140625" style="1" customWidth="1"/>
    <col min="1534" max="1534" width="22" style="1" customWidth="1"/>
    <col min="1535" max="1535" width="14.7109375" style="1" customWidth="1"/>
    <col min="1536" max="1536" width="16.85546875" style="1" customWidth="1"/>
    <col min="1537" max="1537" width="12.5703125" style="1" customWidth="1"/>
    <col min="1538" max="1538" width="12" style="1" customWidth="1"/>
    <col min="1539" max="1786" width="11.42578125" style="1"/>
    <col min="1787" max="1787" width="16.85546875" style="1" customWidth="1"/>
    <col min="1788" max="1788" width="19.85546875" style="1" customWidth="1"/>
    <col min="1789" max="1789" width="23.140625" style="1" customWidth="1"/>
    <col min="1790" max="1790" width="22" style="1" customWidth="1"/>
    <col min="1791" max="1791" width="14.7109375" style="1" customWidth="1"/>
    <col min="1792" max="1792" width="16.85546875" style="1" customWidth="1"/>
    <col min="1793" max="1793" width="12.5703125" style="1" customWidth="1"/>
    <col min="1794" max="1794" width="12" style="1" customWidth="1"/>
    <col min="1795" max="2042" width="11.42578125" style="1"/>
    <col min="2043" max="2043" width="16.85546875" style="1" customWidth="1"/>
    <col min="2044" max="2044" width="19.85546875" style="1" customWidth="1"/>
    <col min="2045" max="2045" width="23.140625" style="1" customWidth="1"/>
    <col min="2046" max="2046" width="22" style="1" customWidth="1"/>
    <col min="2047" max="2047" width="14.7109375" style="1" customWidth="1"/>
    <col min="2048" max="2048" width="16.85546875" style="1" customWidth="1"/>
    <col min="2049" max="2049" width="12.5703125" style="1" customWidth="1"/>
    <col min="2050" max="2050" width="12" style="1" customWidth="1"/>
    <col min="2051" max="2298" width="11.42578125" style="1"/>
    <col min="2299" max="2299" width="16.85546875" style="1" customWidth="1"/>
    <col min="2300" max="2300" width="19.85546875" style="1" customWidth="1"/>
    <col min="2301" max="2301" width="23.140625" style="1" customWidth="1"/>
    <col min="2302" max="2302" width="22" style="1" customWidth="1"/>
    <col min="2303" max="2303" width="14.7109375" style="1" customWidth="1"/>
    <col min="2304" max="2304" width="16.85546875" style="1" customWidth="1"/>
    <col min="2305" max="2305" width="12.5703125" style="1" customWidth="1"/>
    <col min="2306" max="2306" width="12" style="1" customWidth="1"/>
    <col min="2307" max="2554" width="11.42578125" style="1"/>
    <col min="2555" max="2555" width="16.85546875" style="1" customWidth="1"/>
    <col min="2556" max="2556" width="19.85546875" style="1" customWidth="1"/>
    <col min="2557" max="2557" width="23.140625" style="1" customWidth="1"/>
    <col min="2558" max="2558" width="22" style="1" customWidth="1"/>
    <col min="2559" max="2559" width="14.7109375" style="1" customWidth="1"/>
    <col min="2560" max="2560" width="16.85546875" style="1" customWidth="1"/>
    <col min="2561" max="2561" width="12.5703125" style="1" customWidth="1"/>
    <col min="2562" max="2562" width="12" style="1" customWidth="1"/>
    <col min="2563" max="2810" width="11.42578125" style="1"/>
    <col min="2811" max="2811" width="16.85546875" style="1" customWidth="1"/>
    <col min="2812" max="2812" width="19.85546875" style="1" customWidth="1"/>
    <col min="2813" max="2813" width="23.140625" style="1" customWidth="1"/>
    <col min="2814" max="2814" width="22" style="1" customWidth="1"/>
    <col min="2815" max="2815" width="14.7109375" style="1" customWidth="1"/>
    <col min="2816" max="2816" width="16.85546875" style="1" customWidth="1"/>
    <col min="2817" max="2817" width="12.5703125" style="1" customWidth="1"/>
    <col min="2818" max="2818" width="12" style="1" customWidth="1"/>
    <col min="2819" max="3066" width="11.42578125" style="1"/>
    <col min="3067" max="3067" width="16.85546875" style="1" customWidth="1"/>
    <col min="3068" max="3068" width="19.85546875" style="1" customWidth="1"/>
    <col min="3069" max="3069" width="23.140625" style="1" customWidth="1"/>
    <col min="3070" max="3070" width="22" style="1" customWidth="1"/>
    <col min="3071" max="3071" width="14.7109375" style="1" customWidth="1"/>
    <col min="3072" max="3072" width="16.85546875" style="1" customWidth="1"/>
    <col min="3073" max="3073" width="12.5703125" style="1" customWidth="1"/>
    <col min="3074" max="3074" width="12" style="1" customWidth="1"/>
    <col min="3075" max="3322" width="11.42578125" style="1"/>
    <col min="3323" max="3323" width="16.85546875" style="1" customWidth="1"/>
    <col min="3324" max="3324" width="19.85546875" style="1" customWidth="1"/>
    <col min="3325" max="3325" width="23.140625" style="1" customWidth="1"/>
    <col min="3326" max="3326" width="22" style="1" customWidth="1"/>
    <col min="3327" max="3327" width="14.7109375" style="1" customWidth="1"/>
    <col min="3328" max="3328" width="16.85546875" style="1" customWidth="1"/>
    <col min="3329" max="3329" width="12.5703125" style="1" customWidth="1"/>
    <col min="3330" max="3330" width="12" style="1" customWidth="1"/>
    <col min="3331" max="3578" width="11.42578125" style="1"/>
    <col min="3579" max="3579" width="16.85546875" style="1" customWidth="1"/>
    <col min="3580" max="3580" width="19.85546875" style="1" customWidth="1"/>
    <col min="3581" max="3581" width="23.140625" style="1" customWidth="1"/>
    <col min="3582" max="3582" width="22" style="1" customWidth="1"/>
    <col min="3583" max="3583" width="14.7109375" style="1" customWidth="1"/>
    <col min="3584" max="3584" width="16.85546875" style="1" customWidth="1"/>
    <col min="3585" max="3585" width="12.5703125" style="1" customWidth="1"/>
    <col min="3586" max="3586" width="12" style="1" customWidth="1"/>
    <col min="3587" max="3834" width="11.42578125" style="1"/>
    <col min="3835" max="3835" width="16.85546875" style="1" customWidth="1"/>
    <col min="3836" max="3836" width="19.85546875" style="1" customWidth="1"/>
    <col min="3837" max="3837" width="23.140625" style="1" customWidth="1"/>
    <col min="3838" max="3838" width="22" style="1" customWidth="1"/>
    <col min="3839" max="3839" width="14.7109375" style="1" customWidth="1"/>
    <col min="3840" max="3840" width="16.85546875" style="1" customWidth="1"/>
    <col min="3841" max="3841" width="12.5703125" style="1" customWidth="1"/>
    <col min="3842" max="3842" width="12" style="1" customWidth="1"/>
    <col min="3843" max="4090" width="11.42578125" style="1"/>
    <col min="4091" max="4091" width="16.85546875" style="1" customWidth="1"/>
    <col min="4092" max="4092" width="19.85546875" style="1" customWidth="1"/>
    <col min="4093" max="4093" width="23.140625" style="1" customWidth="1"/>
    <col min="4094" max="4094" width="22" style="1" customWidth="1"/>
    <col min="4095" max="4095" width="14.7109375" style="1" customWidth="1"/>
    <col min="4096" max="4096" width="16.85546875" style="1" customWidth="1"/>
    <col min="4097" max="4097" width="12.5703125" style="1" customWidth="1"/>
    <col min="4098" max="4098" width="12" style="1" customWidth="1"/>
    <col min="4099" max="4346" width="11.42578125" style="1"/>
    <col min="4347" max="4347" width="16.85546875" style="1" customWidth="1"/>
    <col min="4348" max="4348" width="19.85546875" style="1" customWidth="1"/>
    <col min="4349" max="4349" width="23.140625" style="1" customWidth="1"/>
    <col min="4350" max="4350" width="22" style="1" customWidth="1"/>
    <col min="4351" max="4351" width="14.7109375" style="1" customWidth="1"/>
    <col min="4352" max="4352" width="16.85546875" style="1" customWidth="1"/>
    <col min="4353" max="4353" width="12.5703125" style="1" customWidth="1"/>
    <col min="4354" max="4354" width="12" style="1" customWidth="1"/>
    <col min="4355" max="4602" width="11.42578125" style="1"/>
    <col min="4603" max="4603" width="16.85546875" style="1" customWidth="1"/>
    <col min="4604" max="4604" width="19.85546875" style="1" customWidth="1"/>
    <col min="4605" max="4605" width="23.140625" style="1" customWidth="1"/>
    <col min="4606" max="4606" width="22" style="1" customWidth="1"/>
    <col min="4607" max="4607" width="14.7109375" style="1" customWidth="1"/>
    <col min="4608" max="4608" width="16.85546875" style="1" customWidth="1"/>
    <col min="4609" max="4609" width="12.5703125" style="1" customWidth="1"/>
    <col min="4610" max="4610" width="12" style="1" customWidth="1"/>
    <col min="4611" max="4858" width="11.42578125" style="1"/>
    <col min="4859" max="4859" width="16.85546875" style="1" customWidth="1"/>
    <col min="4860" max="4860" width="19.85546875" style="1" customWidth="1"/>
    <col min="4861" max="4861" width="23.140625" style="1" customWidth="1"/>
    <col min="4862" max="4862" width="22" style="1" customWidth="1"/>
    <col min="4863" max="4863" width="14.7109375" style="1" customWidth="1"/>
    <col min="4864" max="4864" width="16.85546875" style="1" customWidth="1"/>
    <col min="4865" max="4865" width="12.5703125" style="1" customWidth="1"/>
    <col min="4866" max="4866" width="12" style="1" customWidth="1"/>
    <col min="4867" max="5114" width="11.42578125" style="1"/>
    <col min="5115" max="5115" width="16.85546875" style="1" customWidth="1"/>
    <col min="5116" max="5116" width="19.85546875" style="1" customWidth="1"/>
    <col min="5117" max="5117" width="23.140625" style="1" customWidth="1"/>
    <col min="5118" max="5118" width="22" style="1" customWidth="1"/>
    <col min="5119" max="5119" width="14.7109375" style="1" customWidth="1"/>
    <col min="5120" max="5120" width="16.85546875" style="1" customWidth="1"/>
    <col min="5121" max="5121" width="12.5703125" style="1" customWidth="1"/>
    <col min="5122" max="5122" width="12" style="1" customWidth="1"/>
    <col min="5123" max="5370" width="11.42578125" style="1"/>
    <col min="5371" max="5371" width="16.85546875" style="1" customWidth="1"/>
    <col min="5372" max="5372" width="19.85546875" style="1" customWidth="1"/>
    <col min="5373" max="5373" width="23.140625" style="1" customWidth="1"/>
    <col min="5374" max="5374" width="22" style="1" customWidth="1"/>
    <col min="5375" max="5375" width="14.7109375" style="1" customWidth="1"/>
    <col min="5376" max="5376" width="16.85546875" style="1" customWidth="1"/>
    <col min="5377" max="5377" width="12.5703125" style="1" customWidth="1"/>
    <col min="5378" max="5378" width="12" style="1" customWidth="1"/>
    <col min="5379" max="5626" width="11.42578125" style="1"/>
    <col min="5627" max="5627" width="16.85546875" style="1" customWidth="1"/>
    <col min="5628" max="5628" width="19.85546875" style="1" customWidth="1"/>
    <col min="5629" max="5629" width="23.140625" style="1" customWidth="1"/>
    <col min="5630" max="5630" width="22" style="1" customWidth="1"/>
    <col min="5631" max="5631" width="14.7109375" style="1" customWidth="1"/>
    <col min="5632" max="5632" width="16.85546875" style="1" customWidth="1"/>
    <col min="5633" max="5633" width="12.5703125" style="1" customWidth="1"/>
    <col min="5634" max="5634" width="12" style="1" customWidth="1"/>
    <col min="5635" max="5882" width="11.42578125" style="1"/>
    <col min="5883" max="5883" width="16.85546875" style="1" customWidth="1"/>
    <col min="5884" max="5884" width="19.85546875" style="1" customWidth="1"/>
    <col min="5885" max="5885" width="23.140625" style="1" customWidth="1"/>
    <col min="5886" max="5886" width="22" style="1" customWidth="1"/>
    <col min="5887" max="5887" width="14.7109375" style="1" customWidth="1"/>
    <col min="5888" max="5888" width="16.85546875" style="1" customWidth="1"/>
    <col min="5889" max="5889" width="12.5703125" style="1" customWidth="1"/>
    <col min="5890" max="5890" width="12" style="1" customWidth="1"/>
    <col min="5891" max="6138" width="11.42578125" style="1"/>
    <col min="6139" max="6139" width="16.85546875" style="1" customWidth="1"/>
    <col min="6140" max="6140" width="19.85546875" style="1" customWidth="1"/>
    <col min="6141" max="6141" width="23.140625" style="1" customWidth="1"/>
    <col min="6142" max="6142" width="22" style="1" customWidth="1"/>
    <col min="6143" max="6143" width="14.7109375" style="1" customWidth="1"/>
    <col min="6144" max="6144" width="16.85546875" style="1" customWidth="1"/>
    <col min="6145" max="6145" width="12.5703125" style="1" customWidth="1"/>
    <col min="6146" max="6146" width="12" style="1" customWidth="1"/>
    <col min="6147" max="6394" width="11.42578125" style="1"/>
    <col min="6395" max="6395" width="16.85546875" style="1" customWidth="1"/>
    <col min="6396" max="6396" width="19.85546875" style="1" customWidth="1"/>
    <col min="6397" max="6397" width="23.140625" style="1" customWidth="1"/>
    <col min="6398" max="6398" width="22" style="1" customWidth="1"/>
    <col min="6399" max="6399" width="14.7109375" style="1" customWidth="1"/>
    <col min="6400" max="6400" width="16.85546875" style="1" customWidth="1"/>
    <col min="6401" max="6401" width="12.5703125" style="1" customWidth="1"/>
    <col min="6402" max="6402" width="12" style="1" customWidth="1"/>
    <col min="6403" max="6650" width="11.42578125" style="1"/>
    <col min="6651" max="6651" width="16.85546875" style="1" customWidth="1"/>
    <col min="6652" max="6652" width="19.85546875" style="1" customWidth="1"/>
    <col min="6653" max="6653" width="23.140625" style="1" customWidth="1"/>
    <col min="6654" max="6654" width="22" style="1" customWidth="1"/>
    <col min="6655" max="6655" width="14.7109375" style="1" customWidth="1"/>
    <col min="6656" max="6656" width="16.85546875" style="1" customWidth="1"/>
    <col min="6657" max="6657" width="12.5703125" style="1" customWidth="1"/>
    <col min="6658" max="6658" width="12" style="1" customWidth="1"/>
    <col min="6659" max="6906" width="11.42578125" style="1"/>
    <col min="6907" max="6907" width="16.85546875" style="1" customWidth="1"/>
    <col min="6908" max="6908" width="19.85546875" style="1" customWidth="1"/>
    <col min="6909" max="6909" width="23.140625" style="1" customWidth="1"/>
    <col min="6910" max="6910" width="22" style="1" customWidth="1"/>
    <col min="6911" max="6911" width="14.7109375" style="1" customWidth="1"/>
    <col min="6912" max="6912" width="16.85546875" style="1" customWidth="1"/>
    <col min="6913" max="6913" width="12.5703125" style="1" customWidth="1"/>
    <col min="6914" max="6914" width="12" style="1" customWidth="1"/>
    <col min="6915" max="7162" width="11.42578125" style="1"/>
    <col min="7163" max="7163" width="16.85546875" style="1" customWidth="1"/>
    <col min="7164" max="7164" width="19.85546875" style="1" customWidth="1"/>
    <col min="7165" max="7165" width="23.140625" style="1" customWidth="1"/>
    <col min="7166" max="7166" width="22" style="1" customWidth="1"/>
    <col min="7167" max="7167" width="14.7109375" style="1" customWidth="1"/>
    <col min="7168" max="7168" width="16.85546875" style="1" customWidth="1"/>
    <col min="7169" max="7169" width="12.5703125" style="1" customWidth="1"/>
    <col min="7170" max="7170" width="12" style="1" customWidth="1"/>
    <col min="7171" max="7418" width="11.42578125" style="1"/>
    <col min="7419" max="7419" width="16.85546875" style="1" customWidth="1"/>
    <col min="7420" max="7420" width="19.85546875" style="1" customWidth="1"/>
    <col min="7421" max="7421" width="23.140625" style="1" customWidth="1"/>
    <col min="7422" max="7422" width="22" style="1" customWidth="1"/>
    <col min="7423" max="7423" width="14.7109375" style="1" customWidth="1"/>
    <col min="7424" max="7424" width="16.85546875" style="1" customWidth="1"/>
    <col min="7425" max="7425" width="12.5703125" style="1" customWidth="1"/>
    <col min="7426" max="7426" width="12" style="1" customWidth="1"/>
    <col min="7427" max="7674" width="11.42578125" style="1"/>
    <col min="7675" max="7675" width="16.85546875" style="1" customWidth="1"/>
    <col min="7676" max="7676" width="19.85546875" style="1" customWidth="1"/>
    <col min="7677" max="7677" width="23.140625" style="1" customWidth="1"/>
    <col min="7678" max="7678" width="22" style="1" customWidth="1"/>
    <col min="7679" max="7679" width="14.7109375" style="1" customWidth="1"/>
    <col min="7680" max="7680" width="16.85546875" style="1" customWidth="1"/>
    <col min="7681" max="7681" width="12.5703125" style="1" customWidth="1"/>
    <col min="7682" max="7682" width="12" style="1" customWidth="1"/>
    <col min="7683" max="7930" width="11.42578125" style="1"/>
    <col min="7931" max="7931" width="16.85546875" style="1" customWidth="1"/>
    <col min="7932" max="7932" width="19.85546875" style="1" customWidth="1"/>
    <col min="7933" max="7933" width="23.140625" style="1" customWidth="1"/>
    <col min="7934" max="7934" width="22" style="1" customWidth="1"/>
    <col min="7935" max="7935" width="14.7109375" style="1" customWidth="1"/>
    <col min="7936" max="7936" width="16.85546875" style="1" customWidth="1"/>
    <col min="7937" max="7937" width="12.5703125" style="1" customWidth="1"/>
    <col min="7938" max="7938" width="12" style="1" customWidth="1"/>
    <col min="7939" max="8186" width="11.42578125" style="1"/>
    <col min="8187" max="8187" width="16.85546875" style="1" customWidth="1"/>
    <col min="8188" max="8188" width="19.85546875" style="1" customWidth="1"/>
    <col min="8189" max="8189" width="23.140625" style="1" customWidth="1"/>
    <col min="8190" max="8190" width="22" style="1" customWidth="1"/>
    <col min="8191" max="8191" width="14.7109375" style="1" customWidth="1"/>
    <col min="8192" max="8192" width="16.85546875" style="1" customWidth="1"/>
    <col min="8193" max="8193" width="12.5703125" style="1" customWidth="1"/>
    <col min="8194" max="8194" width="12" style="1" customWidth="1"/>
    <col min="8195" max="8442" width="11.42578125" style="1"/>
    <col min="8443" max="8443" width="16.85546875" style="1" customWidth="1"/>
    <col min="8444" max="8444" width="19.85546875" style="1" customWidth="1"/>
    <col min="8445" max="8445" width="23.140625" style="1" customWidth="1"/>
    <col min="8446" max="8446" width="22" style="1" customWidth="1"/>
    <col min="8447" max="8447" width="14.7109375" style="1" customWidth="1"/>
    <col min="8448" max="8448" width="16.85546875" style="1" customWidth="1"/>
    <col min="8449" max="8449" width="12.5703125" style="1" customWidth="1"/>
    <col min="8450" max="8450" width="12" style="1" customWidth="1"/>
    <col min="8451" max="8698" width="11.42578125" style="1"/>
    <col min="8699" max="8699" width="16.85546875" style="1" customWidth="1"/>
    <col min="8700" max="8700" width="19.85546875" style="1" customWidth="1"/>
    <col min="8701" max="8701" width="23.140625" style="1" customWidth="1"/>
    <col min="8702" max="8702" width="22" style="1" customWidth="1"/>
    <col min="8703" max="8703" width="14.7109375" style="1" customWidth="1"/>
    <col min="8704" max="8704" width="16.85546875" style="1" customWidth="1"/>
    <col min="8705" max="8705" width="12.5703125" style="1" customWidth="1"/>
    <col min="8706" max="8706" width="12" style="1" customWidth="1"/>
    <col min="8707" max="8954" width="11.42578125" style="1"/>
    <col min="8955" max="8955" width="16.85546875" style="1" customWidth="1"/>
    <col min="8956" max="8956" width="19.85546875" style="1" customWidth="1"/>
    <col min="8957" max="8957" width="23.140625" style="1" customWidth="1"/>
    <col min="8958" max="8958" width="22" style="1" customWidth="1"/>
    <col min="8959" max="8959" width="14.7109375" style="1" customWidth="1"/>
    <col min="8960" max="8960" width="16.85546875" style="1" customWidth="1"/>
    <col min="8961" max="8961" width="12.5703125" style="1" customWidth="1"/>
    <col min="8962" max="8962" width="12" style="1" customWidth="1"/>
    <col min="8963" max="9210" width="11.42578125" style="1"/>
    <col min="9211" max="9211" width="16.85546875" style="1" customWidth="1"/>
    <col min="9212" max="9212" width="19.85546875" style="1" customWidth="1"/>
    <col min="9213" max="9213" width="23.140625" style="1" customWidth="1"/>
    <col min="9214" max="9214" width="22" style="1" customWidth="1"/>
    <col min="9215" max="9215" width="14.7109375" style="1" customWidth="1"/>
    <col min="9216" max="9216" width="16.85546875" style="1" customWidth="1"/>
    <col min="9217" max="9217" width="12.5703125" style="1" customWidth="1"/>
    <col min="9218" max="9218" width="12" style="1" customWidth="1"/>
    <col min="9219" max="9466" width="11.42578125" style="1"/>
    <col min="9467" max="9467" width="16.85546875" style="1" customWidth="1"/>
    <col min="9468" max="9468" width="19.85546875" style="1" customWidth="1"/>
    <col min="9469" max="9469" width="23.140625" style="1" customWidth="1"/>
    <col min="9470" max="9470" width="22" style="1" customWidth="1"/>
    <col min="9471" max="9471" width="14.7109375" style="1" customWidth="1"/>
    <col min="9472" max="9472" width="16.85546875" style="1" customWidth="1"/>
    <col min="9473" max="9473" width="12.5703125" style="1" customWidth="1"/>
    <col min="9474" max="9474" width="12" style="1" customWidth="1"/>
    <col min="9475" max="9722" width="11.42578125" style="1"/>
    <col min="9723" max="9723" width="16.85546875" style="1" customWidth="1"/>
    <col min="9724" max="9724" width="19.85546875" style="1" customWidth="1"/>
    <col min="9725" max="9725" width="23.140625" style="1" customWidth="1"/>
    <col min="9726" max="9726" width="22" style="1" customWidth="1"/>
    <col min="9727" max="9727" width="14.7109375" style="1" customWidth="1"/>
    <col min="9728" max="9728" width="16.85546875" style="1" customWidth="1"/>
    <col min="9729" max="9729" width="12.5703125" style="1" customWidth="1"/>
    <col min="9730" max="9730" width="12" style="1" customWidth="1"/>
    <col min="9731" max="9978" width="11.42578125" style="1"/>
    <col min="9979" max="9979" width="16.85546875" style="1" customWidth="1"/>
    <col min="9980" max="9980" width="19.85546875" style="1" customWidth="1"/>
    <col min="9981" max="9981" width="23.140625" style="1" customWidth="1"/>
    <col min="9982" max="9982" width="22" style="1" customWidth="1"/>
    <col min="9983" max="9983" width="14.7109375" style="1" customWidth="1"/>
    <col min="9984" max="9984" width="16.85546875" style="1" customWidth="1"/>
    <col min="9985" max="9985" width="12.5703125" style="1" customWidth="1"/>
    <col min="9986" max="9986" width="12" style="1" customWidth="1"/>
    <col min="9987" max="10234" width="11.42578125" style="1"/>
    <col min="10235" max="10235" width="16.85546875" style="1" customWidth="1"/>
    <col min="10236" max="10236" width="19.85546875" style="1" customWidth="1"/>
    <col min="10237" max="10237" width="23.140625" style="1" customWidth="1"/>
    <col min="10238" max="10238" width="22" style="1" customWidth="1"/>
    <col min="10239" max="10239" width="14.7109375" style="1" customWidth="1"/>
    <col min="10240" max="10240" width="16.85546875" style="1" customWidth="1"/>
    <col min="10241" max="10241" width="12.5703125" style="1" customWidth="1"/>
    <col min="10242" max="10242" width="12" style="1" customWidth="1"/>
    <col min="10243" max="10490" width="11.42578125" style="1"/>
    <col min="10491" max="10491" width="16.85546875" style="1" customWidth="1"/>
    <col min="10492" max="10492" width="19.85546875" style="1" customWidth="1"/>
    <col min="10493" max="10493" width="23.140625" style="1" customWidth="1"/>
    <col min="10494" max="10494" width="22" style="1" customWidth="1"/>
    <col min="10495" max="10495" width="14.7109375" style="1" customWidth="1"/>
    <col min="10496" max="10496" width="16.85546875" style="1" customWidth="1"/>
    <col min="10497" max="10497" width="12.5703125" style="1" customWidth="1"/>
    <col min="10498" max="10498" width="12" style="1" customWidth="1"/>
    <col min="10499" max="10746" width="11.42578125" style="1"/>
    <col min="10747" max="10747" width="16.85546875" style="1" customWidth="1"/>
    <col min="10748" max="10748" width="19.85546875" style="1" customWidth="1"/>
    <col min="10749" max="10749" width="23.140625" style="1" customWidth="1"/>
    <col min="10750" max="10750" width="22" style="1" customWidth="1"/>
    <col min="10751" max="10751" width="14.7109375" style="1" customWidth="1"/>
    <col min="10752" max="10752" width="16.85546875" style="1" customWidth="1"/>
    <col min="10753" max="10753" width="12.5703125" style="1" customWidth="1"/>
    <col min="10754" max="10754" width="12" style="1" customWidth="1"/>
    <col min="10755" max="11002" width="11.42578125" style="1"/>
    <col min="11003" max="11003" width="16.85546875" style="1" customWidth="1"/>
    <col min="11004" max="11004" width="19.85546875" style="1" customWidth="1"/>
    <col min="11005" max="11005" width="23.140625" style="1" customWidth="1"/>
    <col min="11006" max="11006" width="22" style="1" customWidth="1"/>
    <col min="11007" max="11007" width="14.7109375" style="1" customWidth="1"/>
    <col min="11008" max="11008" width="16.85546875" style="1" customWidth="1"/>
    <col min="11009" max="11009" width="12.5703125" style="1" customWidth="1"/>
    <col min="11010" max="11010" width="12" style="1" customWidth="1"/>
    <col min="11011" max="11258" width="11.42578125" style="1"/>
    <col min="11259" max="11259" width="16.85546875" style="1" customWidth="1"/>
    <col min="11260" max="11260" width="19.85546875" style="1" customWidth="1"/>
    <col min="11261" max="11261" width="23.140625" style="1" customWidth="1"/>
    <col min="11262" max="11262" width="22" style="1" customWidth="1"/>
    <col min="11263" max="11263" width="14.7109375" style="1" customWidth="1"/>
    <col min="11264" max="11264" width="16.85546875" style="1" customWidth="1"/>
    <col min="11265" max="11265" width="12.5703125" style="1" customWidth="1"/>
    <col min="11266" max="11266" width="12" style="1" customWidth="1"/>
    <col min="11267" max="11514" width="11.42578125" style="1"/>
    <col min="11515" max="11515" width="16.85546875" style="1" customWidth="1"/>
    <col min="11516" max="11516" width="19.85546875" style="1" customWidth="1"/>
    <col min="11517" max="11517" width="23.140625" style="1" customWidth="1"/>
    <col min="11518" max="11518" width="22" style="1" customWidth="1"/>
    <col min="11519" max="11519" width="14.7109375" style="1" customWidth="1"/>
    <col min="11520" max="11520" width="16.85546875" style="1" customWidth="1"/>
    <col min="11521" max="11521" width="12.5703125" style="1" customWidth="1"/>
    <col min="11522" max="11522" width="12" style="1" customWidth="1"/>
    <col min="11523" max="11770" width="11.42578125" style="1"/>
    <col min="11771" max="11771" width="16.85546875" style="1" customWidth="1"/>
    <col min="11772" max="11772" width="19.85546875" style="1" customWidth="1"/>
    <col min="11773" max="11773" width="23.140625" style="1" customWidth="1"/>
    <col min="11774" max="11774" width="22" style="1" customWidth="1"/>
    <col min="11775" max="11775" width="14.7109375" style="1" customWidth="1"/>
    <col min="11776" max="11776" width="16.85546875" style="1" customWidth="1"/>
    <col min="11777" max="11777" width="12.5703125" style="1" customWidth="1"/>
    <col min="11778" max="11778" width="12" style="1" customWidth="1"/>
    <col min="11779" max="12026" width="11.42578125" style="1"/>
    <col min="12027" max="12027" width="16.85546875" style="1" customWidth="1"/>
    <col min="12028" max="12028" width="19.85546875" style="1" customWidth="1"/>
    <col min="12029" max="12029" width="23.140625" style="1" customWidth="1"/>
    <col min="12030" max="12030" width="22" style="1" customWidth="1"/>
    <col min="12031" max="12031" width="14.7109375" style="1" customWidth="1"/>
    <col min="12032" max="12032" width="16.85546875" style="1" customWidth="1"/>
    <col min="12033" max="12033" width="12.5703125" style="1" customWidth="1"/>
    <col min="12034" max="12034" width="12" style="1" customWidth="1"/>
    <col min="12035" max="12282" width="11.42578125" style="1"/>
    <col min="12283" max="12283" width="16.85546875" style="1" customWidth="1"/>
    <col min="12284" max="12284" width="19.85546875" style="1" customWidth="1"/>
    <col min="12285" max="12285" width="23.140625" style="1" customWidth="1"/>
    <col min="12286" max="12286" width="22" style="1" customWidth="1"/>
    <col min="12287" max="12287" width="14.7109375" style="1" customWidth="1"/>
    <col min="12288" max="12288" width="16.85546875" style="1" customWidth="1"/>
    <col min="12289" max="12289" width="12.5703125" style="1" customWidth="1"/>
    <col min="12290" max="12290" width="12" style="1" customWidth="1"/>
    <col min="12291" max="12538" width="11.42578125" style="1"/>
    <col min="12539" max="12539" width="16.85546875" style="1" customWidth="1"/>
    <col min="12540" max="12540" width="19.85546875" style="1" customWidth="1"/>
    <col min="12541" max="12541" width="23.140625" style="1" customWidth="1"/>
    <col min="12542" max="12542" width="22" style="1" customWidth="1"/>
    <col min="12543" max="12543" width="14.7109375" style="1" customWidth="1"/>
    <col min="12544" max="12544" width="16.85546875" style="1" customWidth="1"/>
    <col min="12545" max="12545" width="12.5703125" style="1" customWidth="1"/>
    <col min="12546" max="12546" width="12" style="1" customWidth="1"/>
    <col min="12547" max="12794" width="11.42578125" style="1"/>
    <col min="12795" max="12795" width="16.85546875" style="1" customWidth="1"/>
    <col min="12796" max="12796" width="19.85546875" style="1" customWidth="1"/>
    <col min="12797" max="12797" width="23.140625" style="1" customWidth="1"/>
    <col min="12798" max="12798" width="22" style="1" customWidth="1"/>
    <col min="12799" max="12799" width="14.7109375" style="1" customWidth="1"/>
    <col min="12800" max="12800" width="16.85546875" style="1" customWidth="1"/>
    <col min="12801" max="12801" width="12.5703125" style="1" customWidth="1"/>
    <col min="12802" max="12802" width="12" style="1" customWidth="1"/>
    <col min="12803" max="13050" width="11.42578125" style="1"/>
    <col min="13051" max="13051" width="16.85546875" style="1" customWidth="1"/>
    <col min="13052" max="13052" width="19.85546875" style="1" customWidth="1"/>
    <col min="13053" max="13053" width="23.140625" style="1" customWidth="1"/>
    <col min="13054" max="13054" width="22" style="1" customWidth="1"/>
    <col min="13055" max="13055" width="14.7109375" style="1" customWidth="1"/>
    <col min="13056" max="13056" width="16.85546875" style="1" customWidth="1"/>
    <col min="13057" max="13057" width="12.5703125" style="1" customWidth="1"/>
    <col min="13058" max="13058" width="12" style="1" customWidth="1"/>
    <col min="13059" max="13306" width="11.42578125" style="1"/>
    <col min="13307" max="13307" width="16.85546875" style="1" customWidth="1"/>
    <col min="13308" max="13308" width="19.85546875" style="1" customWidth="1"/>
    <col min="13309" max="13309" width="23.140625" style="1" customWidth="1"/>
    <col min="13310" max="13310" width="22" style="1" customWidth="1"/>
    <col min="13311" max="13311" width="14.7109375" style="1" customWidth="1"/>
    <col min="13312" max="13312" width="16.85546875" style="1" customWidth="1"/>
    <col min="13313" max="13313" width="12.5703125" style="1" customWidth="1"/>
    <col min="13314" max="13314" width="12" style="1" customWidth="1"/>
    <col min="13315" max="13562" width="11.42578125" style="1"/>
    <col min="13563" max="13563" width="16.85546875" style="1" customWidth="1"/>
    <col min="13564" max="13564" width="19.85546875" style="1" customWidth="1"/>
    <col min="13565" max="13565" width="23.140625" style="1" customWidth="1"/>
    <col min="13566" max="13566" width="22" style="1" customWidth="1"/>
    <col min="13567" max="13567" width="14.7109375" style="1" customWidth="1"/>
    <col min="13568" max="13568" width="16.85546875" style="1" customWidth="1"/>
    <col min="13569" max="13569" width="12.5703125" style="1" customWidth="1"/>
    <col min="13570" max="13570" width="12" style="1" customWidth="1"/>
    <col min="13571" max="13818" width="11.42578125" style="1"/>
    <col min="13819" max="13819" width="16.85546875" style="1" customWidth="1"/>
    <col min="13820" max="13820" width="19.85546875" style="1" customWidth="1"/>
    <col min="13821" max="13821" width="23.140625" style="1" customWidth="1"/>
    <col min="13822" max="13822" width="22" style="1" customWidth="1"/>
    <col min="13823" max="13823" width="14.7109375" style="1" customWidth="1"/>
    <col min="13824" max="13824" width="16.85546875" style="1" customWidth="1"/>
    <col min="13825" max="13825" width="12.5703125" style="1" customWidth="1"/>
    <col min="13826" max="13826" width="12" style="1" customWidth="1"/>
    <col min="13827" max="14074" width="11.42578125" style="1"/>
    <col min="14075" max="14075" width="16.85546875" style="1" customWidth="1"/>
    <col min="14076" max="14076" width="19.85546875" style="1" customWidth="1"/>
    <col min="14077" max="14077" width="23.140625" style="1" customWidth="1"/>
    <col min="14078" max="14078" width="22" style="1" customWidth="1"/>
    <col min="14079" max="14079" width="14.7109375" style="1" customWidth="1"/>
    <col min="14080" max="14080" width="16.85546875" style="1" customWidth="1"/>
    <col min="14081" max="14081" width="12.5703125" style="1" customWidth="1"/>
    <col min="14082" max="14082" width="12" style="1" customWidth="1"/>
    <col min="14083" max="14330" width="11.42578125" style="1"/>
    <col min="14331" max="14331" width="16.85546875" style="1" customWidth="1"/>
    <col min="14332" max="14332" width="19.85546875" style="1" customWidth="1"/>
    <col min="14333" max="14333" width="23.140625" style="1" customWidth="1"/>
    <col min="14334" max="14334" width="22" style="1" customWidth="1"/>
    <col min="14335" max="14335" width="14.7109375" style="1" customWidth="1"/>
    <col min="14336" max="14336" width="16.85546875" style="1" customWidth="1"/>
    <col min="14337" max="14337" width="12.5703125" style="1" customWidth="1"/>
    <col min="14338" max="14338" width="12" style="1" customWidth="1"/>
    <col min="14339" max="14586" width="11.42578125" style="1"/>
    <col min="14587" max="14587" width="16.85546875" style="1" customWidth="1"/>
    <col min="14588" max="14588" width="19.85546875" style="1" customWidth="1"/>
    <col min="14589" max="14589" width="23.140625" style="1" customWidth="1"/>
    <col min="14590" max="14590" width="22" style="1" customWidth="1"/>
    <col min="14591" max="14591" width="14.7109375" style="1" customWidth="1"/>
    <col min="14592" max="14592" width="16.85546875" style="1" customWidth="1"/>
    <col min="14593" max="14593" width="12.5703125" style="1" customWidth="1"/>
    <col min="14594" max="14594" width="12" style="1" customWidth="1"/>
    <col min="14595" max="14842" width="11.42578125" style="1"/>
    <col min="14843" max="14843" width="16.85546875" style="1" customWidth="1"/>
    <col min="14844" max="14844" width="19.85546875" style="1" customWidth="1"/>
    <col min="14845" max="14845" width="23.140625" style="1" customWidth="1"/>
    <col min="14846" max="14846" width="22" style="1" customWidth="1"/>
    <col min="14847" max="14847" width="14.7109375" style="1" customWidth="1"/>
    <col min="14848" max="14848" width="16.85546875" style="1" customWidth="1"/>
    <col min="14849" max="14849" width="12.5703125" style="1" customWidth="1"/>
    <col min="14850" max="14850" width="12" style="1" customWidth="1"/>
    <col min="14851" max="15098" width="11.42578125" style="1"/>
    <col min="15099" max="15099" width="16.85546875" style="1" customWidth="1"/>
    <col min="15100" max="15100" width="19.85546875" style="1" customWidth="1"/>
    <col min="15101" max="15101" width="23.140625" style="1" customWidth="1"/>
    <col min="15102" max="15102" width="22" style="1" customWidth="1"/>
    <col min="15103" max="15103" width="14.7109375" style="1" customWidth="1"/>
    <col min="15104" max="15104" width="16.85546875" style="1" customWidth="1"/>
    <col min="15105" max="15105" width="12.5703125" style="1" customWidth="1"/>
    <col min="15106" max="15106" width="12" style="1" customWidth="1"/>
    <col min="15107" max="15354" width="11.42578125" style="1"/>
    <col min="15355" max="15355" width="16.85546875" style="1" customWidth="1"/>
    <col min="15356" max="15356" width="19.85546875" style="1" customWidth="1"/>
    <col min="15357" max="15357" width="23.140625" style="1" customWidth="1"/>
    <col min="15358" max="15358" width="22" style="1" customWidth="1"/>
    <col min="15359" max="15359" width="14.7109375" style="1" customWidth="1"/>
    <col min="15360" max="15360" width="16.85546875" style="1" customWidth="1"/>
    <col min="15361" max="15361" width="12.5703125" style="1" customWidth="1"/>
    <col min="15362" max="15362" width="12" style="1" customWidth="1"/>
    <col min="15363" max="15610" width="11.42578125" style="1"/>
    <col min="15611" max="15611" width="16.85546875" style="1" customWidth="1"/>
    <col min="15612" max="15612" width="19.85546875" style="1" customWidth="1"/>
    <col min="15613" max="15613" width="23.140625" style="1" customWidth="1"/>
    <col min="15614" max="15614" width="22" style="1" customWidth="1"/>
    <col min="15615" max="15615" width="14.7109375" style="1" customWidth="1"/>
    <col min="15616" max="15616" width="16.85546875" style="1" customWidth="1"/>
    <col min="15617" max="15617" width="12.5703125" style="1" customWidth="1"/>
    <col min="15618" max="15618" width="12" style="1" customWidth="1"/>
    <col min="15619" max="15866" width="11.42578125" style="1"/>
    <col min="15867" max="15867" width="16.85546875" style="1" customWidth="1"/>
    <col min="15868" max="15868" width="19.85546875" style="1" customWidth="1"/>
    <col min="15869" max="15869" width="23.140625" style="1" customWidth="1"/>
    <col min="15870" max="15870" width="22" style="1" customWidth="1"/>
    <col min="15871" max="15871" width="14.7109375" style="1" customWidth="1"/>
    <col min="15872" max="15872" width="16.85546875" style="1" customWidth="1"/>
    <col min="15873" max="15873" width="12.5703125" style="1" customWidth="1"/>
    <col min="15874" max="15874" width="12" style="1" customWidth="1"/>
    <col min="15875" max="16122" width="11.42578125" style="1"/>
    <col min="16123" max="16123" width="16.85546875" style="1" customWidth="1"/>
    <col min="16124" max="16124" width="19.85546875" style="1" customWidth="1"/>
    <col min="16125" max="16125" width="23.140625" style="1" customWidth="1"/>
    <col min="16126" max="16126" width="22" style="1" customWidth="1"/>
    <col min="16127" max="16127" width="14.7109375" style="1" customWidth="1"/>
    <col min="16128" max="16128" width="16.85546875" style="1" customWidth="1"/>
    <col min="16129" max="16129" width="12.5703125" style="1" customWidth="1"/>
    <col min="16130" max="16130" width="12" style="1" customWidth="1"/>
    <col min="16131" max="16384" width="11.42578125" style="1"/>
  </cols>
  <sheetData>
    <row r="2" spans="1:14" ht="18" x14ac:dyDescent="0.25">
      <c r="A2" s="196" t="s">
        <v>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</row>
    <row r="3" spans="1:14" ht="18" x14ac:dyDescent="0.25">
      <c r="A3" s="196" t="s">
        <v>1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</row>
    <row r="4" spans="1:14" ht="18" x14ac:dyDescent="0.25">
      <c r="A4" s="44"/>
      <c r="B4" s="44"/>
      <c r="C4" s="44"/>
      <c r="D4" s="44"/>
      <c r="E4" s="44"/>
      <c r="F4" s="44"/>
      <c r="G4" s="44"/>
      <c r="H4" s="44"/>
      <c r="I4" s="44"/>
      <c r="J4" s="164"/>
      <c r="K4" s="164"/>
      <c r="L4" s="164"/>
      <c r="M4" s="44"/>
      <c r="N4" s="44"/>
    </row>
    <row r="5" spans="1:14" ht="15" thickBot="1" x14ac:dyDescent="0.25"/>
    <row r="6" spans="1:14" x14ac:dyDescent="0.2">
      <c r="A6" s="197" t="s">
        <v>2</v>
      </c>
      <c r="B6" s="198"/>
      <c r="C6" s="199"/>
      <c r="D6" s="3"/>
      <c r="E6" s="4"/>
    </row>
    <row r="7" spans="1:14" ht="28.5" x14ac:dyDescent="0.2">
      <c r="A7" s="83" t="s">
        <v>3</v>
      </c>
      <c r="B7" s="73" t="s">
        <v>4</v>
      </c>
      <c r="C7" s="27" t="s">
        <v>142</v>
      </c>
      <c r="D7" s="7"/>
    </row>
    <row r="8" spans="1:14" ht="51" customHeight="1" thickBot="1" x14ac:dyDescent="0.25">
      <c r="A8" s="67" t="s">
        <v>29</v>
      </c>
      <c r="B8" s="102" t="s">
        <v>95</v>
      </c>
      <c r="C8" s="65" t="s">
        <v>84</v>
      </c>
      <c r="D8" s="8"/>
    </row>
    <row r="9" spans="1:14" ht="15" thickBot="1" x14ac:dyDescent="0.25">
      <c r="A9" s="9"/>
      <c r="B9" s="9"/>
      <c r="C9" s="9"/>
      <c r="D9" s="10"/>
      <c r="F9" s="11"/>
    </row>
    <row r="10" spans="1:14" ht="18.75" thickBot="1" x14ac:dyDescent="0.3">
      <c r="A10" s="200" t="s">
        <v>8</v>
      </c>
      <c r="B10" s="201"/>
      <c r="C10" s="201"/>
      <c r="D10" s="201"/>
      <c r="E10" s="201"/>
      <c r="F10" s="202"/>
      <c r="G10" s="203">
        <v>2016</v>
      </c>
      <c r="H10" s="204"/>
      <c r="I10" s="204"/>
      <c r="J10" s="204"/>
      <c r="K10" s="204"/>
      <c r="L10" s="204"/>
      <c r="M10" s="205"/>
    </row>
    <row r="11" spans="1:14" s="48" customFormat="1" ht="40.5" customHeight="1" thickBot="1" x14ac:dyDescent="0.3">
      <c r="A11" s="12" t="s">
        <v>9</v>
      </c>
      <c r="B11" s="17" t="s">
        <v>10</v>
      </c>
      <c r="C11" s="14" t="s">
        <v>11</v>
      </c>
      <c r="D11" s="17" t="s">
        <v>12</v>
      </c>
      <c r="E11" s="16" t="s">
        <v>13</v>
      </c>
      <c r="F11" s="17" t="s">
        <v>14</v>
      </c>
      <c r="G11" s="35" t="s">
        <v>15</v>
      </c>
      <c r="H11" s="35" t="s">
        <v>16</v>
      </c>
      <c r="I11" s="35" t="s">
        <v>17</v>
      </c>
      <c r="J11" s="35" t="s">
        <v>204</v>
      </c>
      <c r="K11" s="35" t="s">
        <v>205</v>
      </c>
      <c r="L11" s="35" t="s">
        <v>206</v>
      </c>
      <c r="M11" s="36" t="s">
        <v>18</v>
      </c>
    </row>
    <row r="12" spans="1:14" ht="51" customHeight="1" thickBot="1" x14ac:dyDescent="0.25">
      <c r="A12" s="252" t="s">
        <v>134</v>
      </c>
      <c r="B12" s="252">
        <v>12289</v>
      </c>
      <c r="C12" s="252" t="s">
        <v>135</v>
      </c>
      <c r="D12" s="252" t="s">
        <v>85</v>
      </c>
      <c r="E12" s="252">
        <v>4</v>
      </c>
      <c r="F12" s="252" t="s">
        <v>49</v>
      </c>
      <c r="G12" s="339">
        <v>1</v>
      </c>
      <c r="H12" s="339">
        <v>0</v>
      </c>
      <c r="I12" s="339">
        <v>0</v>
      </c>
      <c r="J12" s="324">
        <v>1</v>
      </c>
      <c r="K12" s="324">
        <v>0</v>
      </c>
      <c r="L12" s="252">
        <v>0</v>
      </c>
      <c r="M12" s="252">
        <f>SUM(G12:L13)</f>
        <v>2</v>
      </c>
    </row>
    <row r="13" spans="1:14" ht="46.5" customHeight="1" thickBot="1" x14ac:dyDescent="0.25">
      <c r="A13" s="252"/>
      <c r="B13" s="252"/>
      <c r="C13" s="252"/>
      <c r="D13" s="252"/>
      <c r="E13" s="252"/>
      <c r="F13" s="252"/>
      <c r="G13" s="339"/>
      <c r="H13" s="339"/>
      <c r="I13" s="339"/>
      <c r="J13" s="326"/>
      <c r="K13" s="326"/>
      <c r="L13" s="252"/>
      <c r="M13" s="252"/>
    </row>
    <row r="14" spans="1:14" ht="118.5" customHeight="1" thickBot="1" x14ac:dyDescent="0.25">
      <c r="A14" s="252"/>
      <c r="B14" s="252"/>
      <c r="C14" s="252"/>
      <c r="D14" s="108" t="s">
        <v>86</v>
      </c>
      <c r="E14" s="71">
        <v>12</v>
      </c>
      <c r="F14" s="71" t="s">
        <v>50</v>
      </c>
      <c r="G14" s="92">
        <v>1</v>
      </c>
      <c r="H14" s="92">
        <v>1</v>
      </c>
      <c r="I14" s="92">
        <v>1</v>
      </c>
      <c r="J14" s="92">
        <v>1</v>
      </c>
      <c r="K14" s="92">
        <v>1</v>
      </c>
      <c r="L14" s="71">
        <v>1</v>
      </c>
      <c r="M14" s="71">
        <f>SUM(G14:L14)</f>
        <v>6</v>
      </c>
    </row>
  </sheetData>
  <mergeCells count="18">
    <mergeCell ref="A2:M2"/>
    <mergeCell ref="A3:N3"/>
    <mergeCell ref="A6:C6"/>
    <mergeCell ref="A10:F10"/>
    <mergeCell ref="G10:M10"/>
    <mergeCell ref="A12:A14"/>
    <mergeCell ref="B12:B14"/>
    <mergeCell ref="C12:C14"/>
    <mergeCell ref="D12:D13"/>
    <mergeCell ref="E12:E13"/>
    <mergeCell ref="F12:F13"/>
    <mergeCell ref="G12:G13"/>
    <mergeCell ref="H12:H13"/>
    <mergeCell ref="I12:I13"/>
    <mergeCell ref="M12:M13"/>
    <mergeCell ref="J12:J13"/>
    <mergeCell ref="K12:K13"/>
    <mergeCell ref="L12:L13"/>
  </mergeCells>
  <pageMargins left="0.51181102362204722" right="0.31496062992125984" top="0.74803149606299213" bottom="0.74803149606299213" header="0.31496062992125984" footer="0.31496062992125984"/>
  <pageSetup scale="60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theme="2" tint="-0.749992370372631"/>
  </sheetPr>
  <dimension ref="A2:M18"/>
  <sheetViews>
    <sheetView tabSelected="1" zoomScale="80" zoomScaleNormal="80" workbookViewId="0">
      <selection activeCell="I7" sqref="I7"/>
    </sheetView>
  </sheetViews>
  <sheetFormatPr baseColWidth="10" defaultRowHeight="14.25" x14ac:dyDescent="0.2"/>
  <cols>
    <col min="1" max="1" width="17.85546875" style="1" customWidth="1"/>
    <col min="2" max="2" width="19.42578125" style="1" customWidth="1"/>
    <col min="3" max="3" width="22" style="1" customWidth="1"/>
    <col min="4" max="4" width="23.140625" style="1" customWidth="1"/>
    <col min="5" max="5" width="11.42578125" style="1" customWidth="1"/>
    <col min="6" max="6" width="16.85546875" style="1" customWidth="1"/>
    <col min="7" max="7" width="12.5703125" style="1" customWidth="1"/>
    <col min="8" max="8" width="12" style="1" customWidth="1"/>
    <col min="9" max="9" width="11.42578125" style="1"/>
    <col min="10" max="12" width="11.42578125" style="163"/>
    <col min="13" max="16384" width="11.42578125" style="1"/>
  </cols>
  <sheetData>
    <row r="2" spans="1:13" ht="18" x14ac:dyDescent="0.25">
      <c r="A2" s="196" t="s">
        <v>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</row>
    <row r="3" spans="1:13" ht="18" x14ac:dyDescent="0.25">
      <c r="A3" s="196" t="s">
        <v>1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</row>
    <row r="4" spans="1:13" ht="18" x14ac:dyDescent="0.25">
      <c r="A4" s="44"/>
      <c r="B4" s="44"/>
      <c r="C4" s="44"/>
      <c r="D4" s="44"/>
      <c r="E4" s="44"/>
      <c r="F4" s="44"/>
      <c r="G4" s="44"/>
      <c r="H4" s="44"/>
      <c r="I4" s="44"/>
      <c r="J4" s="164"/>
      <c r="K4" s="164"/>
      <c r="L4" s="164"/>
      <c r="M4" s="44"/>
    </row>
    <row r="5" spans="1:13" ht="24" customHeight="1" thickBot="1" x14ac:dyDescent="0.3">
      <c r="A5" s="44"/>
      <c r="B5" s="44"/>
      <c r="C5" s="44"/>
      <c r="D5" s="44"/>
      <c r="E5" s="44"/>
      <c r="F5" s="44"/>
      <c r="G5" s="44"/>
      <c r="H5" s="44"/>
      <c r="I5" s="44"/>
      <c r="J5" s="164"/>
      <c r="K5" s="164"/>
      <c r="L5" s="164"/>
      <c r="M5" s="44"/>
    </row>
    <row r="6" spans="1:13" ht="18" x14ac:dyDescent="0.25">
      <c r="A6" s="197" t="s">
        <v>2</v>
      </c>
      <c r="B6" s="198"/>
      <c r="C6" s="199"/>
      <c r="D6" s="44"/>
      <c r="E6" s="44"/>
      <c r="F6" s="44"/>
      <c r="G6" s="44"/>
      <c r="H6" s="44"/>
      <c r="I6" s="44"/>
      <c r="J6" s="164"/>
      <c r="K6" s="164"/>
      <c r="L6" s="164"/>
      <c r="M6" s="44"/>
    </row>
    <row r="7" spans="1:13" ht="28.5" x14ac:dyDescent="0.25">
      <c r="A7" s="26" t="s">
        <v>3</v>
      </c>
      <c r="B7" s="5" t="s">
        <v>4</v>
      </c>
      <c r="C7" s="27" t="s">
        <v>142</v>
      </c>
      <c r="D7" s="44"/>
      <c r="E7" s="44"/>
      <c r="F7" s="44"/>
      <c r="G7" s="44"/>
      <c r="H7" s="44"/>
      <c r="I7" s="44"/>
      <c r="J7" s="164"/>
      <c r="K7" s="164"/>
      <c r="L7" s="164"/>
      <c r="M7" s="44"/>
    </row>
    <row r="8" spans="1:13" ht="63" customHeight="1" thickBot="1" x14ac:dyDescent="0.25">
      <c r="A8" s="120" t="s">
        <v>29</v>
      </c>
      <c r="B8" s="121" t="s">
        <v>136</v>
      </c>
      <c r="C8" s="65" t="s">
        <v>87</v>
      </c>
      <c r="D8" s="10"/>
      <c r="F8" s="11"/>
    </row>
    <row r="9" spans="1:13" ht="15" thickBot="1" x14ac:dyDescent="0.25">
      <c r="A9" s="49"/>
      <c r="B9" s="47"/>
      <c r="C9" s="47"/>
      <c r="D9" s="10"/>
      <c r="F9" s="11"/>
    </row>
    <row r="10" spans="1:13" ht="18.75" thickBot="1" x14ac:dyDescent="0.3">
      <c r="A10" s="200" t="s">
        <v>8</v>
      </c>
      <c r="B10" s="201"/>
      <c r="C10" s="201"/>
      <c r="D10" s="201"/>
      <c r="E10" s="201"/>
      <c r="F10" s="202"/>
      <c r="G10" s="203">
        <v>2016</v>
      </c>
      <c r="H10" s="204"/>
      <c r="I10" s="204"/>
      <c r="J10" s="204"/>
      <c r="K10" s="204"/>
      <c r="L10" s="204"/>
      <c r="M10" s="205"/>
    </row>
    <row r="11" spans="1:13" ht="34.5" thickBot="1" x14ac:dyDescent="0.25">
      <c r="A11" s="17" t="s">
        <v>9</v>
      </c>
      <c r="B11" s="13" t="s">
        <v>10</v>
      </c>
      <c r="C11" s="14" t="s">
        <v>11</v>
      </c>
      <c r="D11" s="15" t="s">
        <v>12</v>
      </c>
      <c r="E11" s="16" t="s">
        <v>13</v>
      </c>
      <c r="F11" s="15" t="s">
        <v>14</v>
      </c>
      <c r="G11" s="18" t="s">
        <v>15</v>
      </c>
      <c r="H11" s="18" t="s">
        <v>16</v>
      </c>
      <c r="I11" s="18" t="s">
        <v>17</v>
      </c>
      <c r="J11" s="166" t="s">
        <v>204</v>
      </c>
      <c r="K11" s="166" t="s">
        <v>205</v>
      </c>
      <c r="L11" s="166" t="s">
        <v>206</v>
      </c>
      <c r="M11" s="19" t="s">
        <v>18</v>
      </c>
    </row>
    <row r="12" spans="1:13" ht="32.25" customHeight="1" x14ac:dyDescent="0.2">
      <c r="A12" s="226" t="s">
        <v>137</v>
      </c>
      <c r="B12" s="184">
        <v>12396</v>
      </c>
      <c r="C12" s="181" t="s">
        <v>138</v>
      </c>
      <c r="D12" s="232" t="s">
        <v>139</v>
      </c>
      <c r="E12" s="225" t="s">
        <v>94</v>
      </c>
      <c r="F12" s="295" t="s">
        <v>179</v>
      </c>
      <c r="G12" s="184">
        <v>0</v>
      </c>
      <c r="H12" s="184">
        <v>0</v>
      </c>
      <c r="I12" s="184">
        <v>10</v>
      </c>
      <c r="J12" s="187">
        <v>35</v>
      </c>
      <c r="K12" s="187">
        <v>20</v>
      </c>
      <c r="L12" s="187">
        <v>38</v>
      </c>
      <c r="M12" s="184">
        <f>SUM(G12:L14)</f>
        <v>103</v>
      </c>
    </row>
    <row r="13" spans="1:13" ht="32.25" customHeight="1" x14ac:dyDescent="0.2">
      <c r="A13" s="227"/>
      <c r="B13" s="185"/>
      <c r="C13" s="182"/>
      <c r="D13" s="233"/>
      <c r="E13" s="223"/>
      <c r="F13" s="296"/>
      <c r="G13" s="185"/>
      <c r="H13" s="185"/>
      <c r="I13" s="185"/>
      <c r="J13" s="188"/>
      <c r="K13" s="188"/>
      <c r="L13" s="188"/>
      <c r="M13" s="185"/>
    </row>
    <row r="14" spans="1:13" ht="32.25" customHeight="1" thickBot="1" x14ac:dyDescent="0.25">
      <c r="A14" s="227"/>
      <c r="B14" s="185"/>
      <c r="C14" s="182"/>
      <c r="D14" s="282"/>
      <c r="E14" s="224"/>
      <c r="F14" s="297"/>
      <c r="G14" s="186"/>
      <c r="H14" s="186"/>
      <c r="I14" s="186"/>
      <c r="J14" s="189"/>
      <c r="K14" s="189"/>
      <c r="L14" s="189"/>
      <c r="M14" s="186"/>
    </row>
    <row r="15" spans="1:13" ht="32.25" customHeight="1" x14ac:dyDescent="0.2">
      <c r="A15" s="227"/>
      <c r="B15" s="185"/>
      <c r="C15" s="182"/>
      <c r="D15" s="232" t="s">
        <v>88</v>
      </c>
      <c r="E15" s="225" t="s">
        <v>94</v>
      </c>
      <c r="F15" s="295" t="s">
        <v>179</v>
      </c>
      <c r="G15" s="184">
        <v>0</v>
      </c>
      <c r="H15" s="225">
        <v>2</v>
      </c>
      <c r="I15" s="225">
        <v>3</v>
      </c>
      <c r="J15" s="187">
        <v>1</v>
      </c>
      <c r="K15" s="340">
        <v>0</v>
      </c>
      <c r="L15" s="187">
        <v>1</v>
      </c>
      <c r="M15" s="184">
        <f>SUM(G15:L17)</f>
        <v>7</v>
      </c>
    </row>
    <row r="16" spans="1:13" ht="32.25" customHeight="1" x14ac:dyDescent="0.2">
      <c r="A16" s="227"/>
      <c r="B16" s="185"/>
      <c r="C16" s="182"/>
      <c r="D16" s="233"/>
      <c r="E16" s="223"/>
      <c r="F16" s="296"/>
      <c r="G16" s="185"/>
      <c r="H16" s="223"/>
      <c r="I16" s="223"/>
      <c r="J16" s="188"/>
      <c r="K16" s="341"/>
      <c r="L16" s="188"/>
      <c r="M16" s="185"/>
    </row>
    <row r="17" spans="1:13" ht="20.25" customHeight="1" thickBot="1" x14ac:dyDescent="0.25">
      <c r="A17" s="228"/>
      <c r="B17" s="186"/>
      <c r="C17" s="183"/>
      <c r="D17" s="282"/>
      <c r="E17" s="224"/>
      <c r="F17" s="297"/>
      <c r="G17" s="186"/>
      <c r="H17" s="224"/>
      <c r="I17" s="224"/>
      <c r="J17" s="189"/>
      <c r="K17" s="342"/>
      <c r="L17" s="189"/>
      <c r="M17" s="186"/>
    </row>
    <row r="18" spans="1:13" ht="189" customHeight="1" thickBot="1" x14ac:dyDescent="0.25">
      <c r="A18" s="123" t="s">
        <v>140</v>
      </c>
      <c r="B18" s="46">
        <v>12415</v>
      </c>
      <c r="C18" s="45" t="s">
        <v>157</v>
      </c>
      <c r="D18" s="45" t="s">
        <v>89</v>
      </c>
      <c r="E18" s="46" t="s">
        <v>90</v>
      </c>
      <c r="F18" s="94" t="s">
        <v>91</v>
      </c>
      <c r="G18" s="95">
        <v>0</v>
      </c>
      <c r="H18" s="95">
        <v>0</v>
      </c>
      <c r="I18" s="95">
        <v>0</v>
      </c>
      <c r="J18" s="170">
        <v>3</v>
      </c>
      <c r="K18" s="170">
        <v>0</v>
      </c>
      <c r="L18" s="170">
        <v>0</v>
      </c>
      <c r="M18" s="95">
        <f>SUM(G18:L18)</f>
        <v>3</v>
      </c>
    </row>
  </sheetData>
  <mergeCells count="28">
    <mergeCell ref="A12:A17"/>
    <mergeCell ref="B12:B17"/>
    <mergeCell ref="C12:C17"/>
    <mergeCell ref="D12:D14"/>
    <mergeCell ref="E12:E14"/>
    <mergeCell ref="D15:D17"/>
    <mergeCell ref="E15:E17"/>
    <mergeCell ref="A2:M2"/>
    <mergeCell ref="A3:M3"/>
    <mergeCell ref="A6:C6"/>
    <mergeCell ref="A10:F10"/>
    <mergeCell ref="G10:M10"/>
    <mergeCell ref="M15:M17"/>
    <mergeCell ref="M12:M14"/>
    <mergeCell ref="I15:I17"/>
    <mergeCell ref="F12:F14"/>
    <mergeCell ref="G12:G14"/>
    <mergeCell ref="H12:H14"/>
    <mergeCell ref="I12:I14"/>
    <mergeCell ref="F15:F17"/>
    <mergeCell ref="G15:G17"/>
    <mergeCell ref="H15:H17"/>
    <mergeCell ref="J12:J14"/>
    <mergeCell ref="K12:K14"/>
    <mergeCell ref="L12:L14"/>
    <mergeCell ref="J15:J17"/>
    <mergeCell ref="K15:K17"/>
    <mergeCell ref="L15:L17"/>
  </mergeCells>
  <pageMargins left="0.51181102362204722" right="0.11811023622047245" top="0.74803149606299213" bottom="0.74803149606299213" header="0.31496062992125984" footer="0.31496062992125984"/>
  <pageSetup scale="60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theme="6" tint="0.59999389629810485"/>
  </sheetPr>
  <dimension ref="A2:N12"/>
  <sheetViews>
    <sheetView topLeftCell="C4" zoomScale="90" zoomScaleNormal="90" workbookViewId="0">
      <selection activeCell="H14" sqref="H14"/>
    </sheetView>
  </sheetViews>
  <sheetFormatPr baseColWidth="10" defaultRowHeight="14.25" x14ac:dyDescent="0.2"/>
  <cols>
    <col min="1" max="1" width="18.140625" style="1" customWidth="1"/>
    <col min="2" max="2" width="19.42578125" style="1" customWidth="1"/>
    <col min="3" max="3" width="22" style="1" customWidth="1"/>
    <col min="4" max="4" width="23.140625" style="1" customWidth="1"/>
    <col min="5" max="5" width="11.42578125" style="1" customWidth="1"/>
    <col min="6" max="6" width="16.85546875" style="1" customWidth="1"/>
    <col min="7" max="7" width="12.5703125" style="1" customWidth="1"/>
    <col min="8" max="8" width="12" style="1" customWidth="1"/>
    <col min="9" max="9" width="11.42578125" style="1"/>
    <col min="10" max="12" width="11.42578125" style="163"/>
    <col min="13" max="16384" width="11.42578125" style="1"/>
  </cols>
  <sheetData>
    <row r="2" spans="1:14" ht="18" x14ac:dyDescent="0.25">
      <c r="A2" s="196" t="s">
        <v>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</row>
    <row r="3" spans="1:14" ht="18" x14ac:dyDescent="0.25">
      <c r="A3" s="196" t="s">
        <v>1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</row>
    <row r="4" spans="1:14" ht="18" x14ac:dyDescent="0.25">
      <c r="A4" s="125"/>
      <c r="B4" s="125"/>
      <c r="C4" s="125"/>
      <c r="D4" s="125"/>
      <c r="E4" s="125"/>
      <c r="F4" s="125"/>
      <c r="G4" s="125"/>
      <c r="H4" s="125"/>
      <c r="I4" s="125"/>
      <c r="J4" s="164"/>
      <c r="K4" s="164"/>
      <c r="L4" s="164"/>
      <c r="M4" s="125"/>
      <c r="N4" s="125"/>
    </row>
    <row r="5" spans="1:14" ht="15" thickBot="1" x14ac:dyDescent="0.25"/>
    <row r="6" spans="1:14" x14ac:dyDescent="0.2">
      <c r="A6" s="197" t="s">
        <v>2</v>
      </c>
      <c r="B6" s="198"/>
      <c r="C6" s="199"/>
      <c r="D6" s="3"/>
      <c r="E6" s="4"/>
    </row>
    <row r="7" spans="1:14" ht="28.5" x14ac:dyDescent="0.2">
      <c r="A7" s="82" t="s">
        <v>3</v>
      </c>
      <c r="B7" s="6" t="s">
        <v>4</v>
      </c>
      <c r="C7" s="27" t="s">
        <v>142</v>
      </c>
      <c r="D7" s="7"/>
    </row>
    <row r="8" spans="1:14" ht="39" thickBot="1" x14ac:dyDescent="0.25">
      <c r="A8" s="126" t="s">
        <v>29</v>
      </c>
      <c r="B8" s="72" t="s">
        <v>136</v>
      </c>
      <c r="C8" s="65" t="s">
        <v>182</v>
      </c>
      <c r="D8" s="8"/>
    </row>
    <row r="9" spans="1:14" ht="15" thickBot="1" x14ac:dyDescent="0.25">
      <c r="A9" s="9"/>
      <c r="B9" s="9"/>
      <c r="C9" s="9"/>
      <c r="D9" s="10"/>
      <c r="F9" s="11"/>
    </row>
    <row r="10" spans="1:14" ht="18.75" thickBot="1" x14ac:dyDescent="0.3">
      <c r="A10" s="200" t="s">
        <v>8</v>
      </c>
      <c r="B10" s="201"/>
      <c r="C10" s="201"/>
      <c r="D10" s="201"/>
      <c r="E10" s="201"/>
      <c r="F10" s="202"/>
      <c r="G10" s="203">
        <v>2016</v>
      </c>
      <c r="H10" s="204"/>
      <c r="I10" s="204"/>
      <c r="J10" s="204"/>
      <c r="K10" s="204"/>
      <c r="L10" s="204"/>
      <c r="M10" s="205"/>
    </row>
    <row r="11" spans="1:14" ht="34.5" thickBot="1" x14ac:dyDescent="0.25">
      <c r="A11" s="12" t="s">
        <v>9</v>
      </c>
      <c r="B11" s="13" t="s">
        <v>10</v>
      </c>
      <c r="C11" s="14" t="s">
        <v>11</v>
      </c>
      <c r="D11" s="15" t="s">
        <v>12</v>
      </c>
      <c r="E11" s="16" t="s">
        <v>13</v>
      </c>
      <c r="F11" s="17" t="s">
        <v>14</v>
      </c>
      <c r="G11" s="18" t="s">
        <v>15</v>
      </c>
      <c r="H11" s="18" t="s">
        <v>16</v>
      </c>
      <c r="I11" s="18" t="s">
        <v>17</v>
      </c>
      <c r="J11" s="166" t="s">
        <v>204</v>
      </c>
      <c r="K11" s="166" t="s">
        <v>205</v>
      </c>
      <c r="L11" s="166" t="s">
        <v>206</v>
      </c>
      <c r="M11" s="19" t="s">
        <v>18</v>
      </c>
    </row>
    <row r="12" spans="1:14" ht="166.5" thickBot="1" x14ac:dyDescent="0.25">
      <c r="A12" s="128" t="s">
        <v>183</v>
      </c>
      <c r="B12" s="129">
        <v>12300</v>
      </c>
      <c r="C12" s="127" t="s">
        <v>184</v>
      </c>
      <c r="D12" s="127" t="s">
        <v>185</v>
      </c>
      <c r="E12" s="130">
        <v>12</v>
      </c>
      <c r="F12" s="127" t="s">
        <v>186</v>
      </c>
      <c r="G12" s="129">
        <v>1</v>
      </c>
      <c r="H12" s="129">
        <v>1</v>
      </c>
      <c r="I12" s="129">
        <v>1</v>
      </c>
      <c r="J12" s="158">
        <v>1</v>
      </c>
      <c r="K12" s="158">
        <v>1</v>
      </c>
      <c r="L12" s="158">
        <v>1</v>
      </c>
      <c r="M12" s="129">
        <f>SUM(G12:L12)</f>
        <v>6</v>
      </c>
    </row>
  </sheetData>
  <mergeCells count="5">
    <mergeCell ref="A2:M2"/>
    <mergeCell ref="A3:N3"/>
    <mergeCell ref="A6:C6"/>
    <mergeCell ref="A10:F10"/>
    <mergeCell ref="G10:M10"/>
  </mergeCells>
  <pageMargins left="0.51181102362204722" right="0.11811023622047245" top="0.74803149606299213" bottom="0.74803149606299213" header="0.31496062992125984" footer="0.31496062992125984"/>
  <pageSetup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00B050"/>
  </sheetPr>
  <dimension ref="A2:N36"/>
  <sheetViews>
    <sheetView topLeftCell="C6" zoomScale="80" zoomScaleNormal="80" workbookViewId="0">
      <selection activeCell="L7" sqref="L7"/>
    </sheetView>
  </sheetViews>
  <sheetFormatPr baseColWidth="10" defaultRowHeight="14.25" x14ac:dyDescent="0.2"/>
  <cols>
    <col min="1" max="1" width="18.140625" style="1" customWidth="1"/>
    <col min="2" max="2" width="19.140625" style="1" customWidth="1"/>
    <col min="3" max="3" width="23.42578125" style="1" customWidth="1"/>
    <col min="4" max="4" width="23.140625" style="1" customWidth="1"/>
    <col min="5" max="5" width="20.42578125" style="1" customWidth="1"/>
    <col min="6" max="6" width="12.42578125" style="1" customWidth="1"/>
    <col min="7" max="7" width="21.42578125" style="1" customWidth="1"/>
    <col min="8" max="8" width="19.5703125" style="1" customWidth="1"/>
    <col min="9" max="9" width="19.85546875" style="1" customWidth="1"/>
    <col min="10" max="10" width="20.28515625" style="163" customWidth="1"/>
    <col min="11" max="11" width="17.140625" style="163" customWidth="1"/>
    <col min="12" max="12" width="18" style="163" customWidth="1"/>
    <col min="13" max="13" width="23.7109375" style="1" customWidth="1"/>
    <col min="14" max="14" width="15.28515625" style="1" bestFit="1" customWidth="1"/>
    <col min="15" max="16384" width="11.42578125" style="1"/>
  </cols>
  <sheetData>
    <row r="2" spans="1:14" ht="18" x14ac:dyDescent="0.25">
      <c r="A2" s="196" t="s">
        <v>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</row>
    <row r="3" spans="1:14" ht="18" x14ac:dyDescent="0.25">
      <c r="A3" s="196" t="s">
        <v>1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80"/>
    </row>
    <row r="4" spans="1:14" ht="18" x14ac:dyDescent="0.25">
      <c r="A4" s="24"/>
      <c r="B4" s="24"/>
      <c r="C4" s="24"/>
      <c r="D4" s="24"/>
      <c r="E4" s="24"/>
      <c r="F4" s="24"/>
      <c r="G4" s="24"/>
      <c r="H4" s="24"/>
      <c r="I4" s="24"/>
      <c r="J4" s="164"/>
      <c r="K4" s="164"/>
      <c r="L4" s="164"/>
      <c r="M4" s="24"/>
      <c r="N4" s="24"/>
    </row>
    <row r="5" spans="1:14" ht="23.25" customHeight="1" thickBot="1" x14ac:dyDescent="0.25"/>
    <row r="6" spans="1:14" ht="15" customHeight="1" x14ac:dyDescent="0.2">
      <c r="A6" s="197" t="s">
        <v>2</v>
      </c>
      <c r="B6" s="198"/>
      <c r="C6" s="199"/>
      <c r="D6" s="3"/>
      <c r="E6" s="4"/>
    </row>
    <row r="7" spans="1:14" ht="28.5" x14ac:dyDescent="0.2">
      <c r="A7" s="82" t="s">
        <v>3</v>
      </c>
      <c r="B7" s="6" t="s">
        <v>4</v>
      </c>
      <c r="C7" s="27" t="s">
        <v>142</v>
      </c>
      <c r="D7" s="7"/>
    </row>
    <row r="8" spans="1:14" ht="39" customHeight="1" thickBot="1" x14ac:dyDescent="0.25">
      <c r="A8" s="99" t="s">
        <v>29</v>
      </c>
      <c r="B8" s="102" t="s">
        <v>77</v>
      </c>
      <c r="C8" s="65" t="s">
        <v>39</v>
      </c>
      <c r="D8" s="8"/>
    </row>
    <row r="9" spans="1:14" ht="24" customHeight="1" thickBot="1" x14ac:dyDescent="0.25">
      <c r="A9" s="9"/>
      <c r="B9" s="9"/>
      <c r="C9" s="9"/>
      <c r="D9" s="10"/>
      <c r="F9" s="11"/>
    </row>
    <row r="10" spans="1:14" ht="18" customHeight="1" thickBot="1" x14ac:dyDescent="0.3">
      <c r="A10" s="200" t="s">
        <v>8</v>
      </c>
      <c r="B10" s="201"/>
      <c r="C10" s="201"/>
      <c r="D10" s="201"/>
      <c r="E10" s="201"/>
      <c r="F10" s="202"/>
      <c r="G10" s="203">
        <v>2016</v>
      </c>
      <c r="H10" s="204"/>
      <c r="I10" s="204"/>
      <c r="J10" s="204"/>
      <c r="K10" s="204"/>
      <c r="L10" s="204"/>
      <c r="M10" s="205"/>
    </row>
    <row r="11" spans="1:14" ht="53.25" customHeight="1" thickBot="1" x14ac:dyDescent="0.25">
      <c r="A11" s="12" t="s">
        <v>9</v>
      </c>
      <c r="B11" s="13" t="s">
        <v>10</v>
      </c>
      <c r="C11" s="14" t="s">
        <v>11</v>
      </c>
      <c r="D11" s="17" t="s">
        <v>12</v>
      </c>
      <c r="E11" s="16" t="s">
        <v>13</v>
      </c>
      <c r="F11" s="15" t="s">
        <v>14</v>
      </c>
      <c r="G11" s="18" t="s">
        <v>15</v>
      </c>
      <c r="H11" s="18" t="s">
        <v>16</v>
      </c>
      <c r="I11" s="18" t="s">
        <v>17</v>
      </c>
      <c r="J11" s="166" t="s">
        <v>204</v>
      </c>
      <c r="K11" s="166" t="s">
        <v>205</v>
      </c>
      <c r="L11" s="166" t="s">
        <v>206</v>
      </c>
      <c r="M11" s="19" t="s">
        <v>18</v>
      </c>
    </row>
    <row r="12" spans="1:14" ht="15" customHeight="1" x14ac:dyDescent="0.2">
      <c r="A12" s="225" t="s">
        <v>40</v>
      </c>
      <c r="B12" s="184">
        <v>12303</v>
      </c>
      <c r="C12" s="181" t="s">
        <v>41</v>
      </c>
      <c r="D12" s="181" t="s">
        <v>42</v>
      </c>
      <c r="E12" s="218">
        <f>(224426397+106437490)</f>
        <v>330863887</v>
      </c>
      <c r="F12" s="221" t="s">
        <v>28</v>
      </c>
      <c r="G12" s="206">
        <f>127894553.03+31183963.04</f>
        <v>159078516.06999999</v>
      </c>
      <c r="H12" s="206">
        <f>30948891.51+8425480.75</f>
        <v>39374372.260000005</v>
      </c>
      <c r="I12" s="206">
        <f>15274644.24+6104847.39</f>
        <v>21379491.629999999</v>
      </c>
      <c r="J12" s="206">
        <f>17655326.39+3916590.36</f>
        <v>21571916.75</v>
      </c>
      <c r="K12" s="206">
        <f>12667337.74+3663531.75</f>
        <v>16330869.49</v>
      </c>
      <c r="L12" s="206">
        <f>12825782.27+4327915.2</f>
        <v>17153697.469999999</v>
      </c>
      <c r="M12" s="215">
        <f>SUM(G12:L17)</f>
        <v>274888863.66999996</v>
      </c>
    </row>
    <row r="13" spans="1:14" ht="15" customHeight="1" x14ac:dyDescent="0.2">
      <c r="A13" s="223"/>
      <c r="B13" s="185"/>
      <c r="C13" s="182"/>
      <c r="D13" s="182"/>
      <c r="E13" s="219"/>
      <c r="F13" s="222"/>
      <c r="G13" s="207"/>
      <c r="H13" s="207"/>
      <c r="I13" s="207"/>
      <c r="J13" s="207"/>
      <c r="K13" s="207"/>
      <c r="L13" s="207"/>
      <c r="M13" s="216"/>
    </row>
    <row r="14" spans="1:14" ht="35.25" customHeight="1" x14ac:dyDescent="0.2">
      <c r="A14" s="223"/>
      <c r="B14" s="185"/>
      <c r="C14" s="182"/>
      <c r="D14" s="182"/>
      <c r="E14" s="219"/>
      <c r="F14" s="222"/>
      <c r="G14" s="207"/>
      <c r="H14" s="207"/>
      <c r="I14" s="207"/>
      <c r="J14" s="207"/>
      <c r="K14" s="207"/>
      <c r="L14" s="207"/>
      <c r="M14" s="216"/>
      <c r="N14" s="147"/>
    </row>
    <row r="15" spans="1:14" ht="15" customHeight="1" x14ac:dyDescent="0.2">
      <c r="A15" s="223"/>
      <c r="B15" s="185"/>
      <c r="C15" s="182"/>
      <c r="D15" s="182"/>
      <c r="E15" s="219"/>
      <c r="F15" s="223"/>
      <c r="G15" s="207"/>
      <c r="H15" s="207"/>
      <c r="I15" s="207"/>
      <c r="J15" s="208"/>
      <c r="K15" s="208"/>
      <c r="L15" s="208"/>
      <c r="M15" s="216"/>
    </row>
    <row r="16" spans="1:14" ht="15" customHeight="1" x14ac:dyDescent="0.2">
      <c r="A16" s="223"/>
      <c r="B16" s="185"/>
      <c r="C16" s="182"/>
      <c r="D16" s="182"/>
      <c r="E16" s="219"/>
      <c r="F16" s="223"/>
      <c r="G16" s="207"/>
      <c r="H16" s="207"/>
      <c r="I16" s="207"/>
      <c r="J16" s="208"/>
      <c r="K16" s="208"/>
      <c r="L16" s="208"/>
      <c r="M16" s="216"/>
    </row>
    <row r="17" spans="1:14" ht="8.25" customHeight="1" thickBot="1" x14ac:dyDescent="0.25">
      <c r="A17" s="223"/>
      <c r="B17" s="185"/>
      <c r="C17" s="182"/>
      <c r="D17" s="182"/>
      <c r="E17" s="220"/>
      <c r="F17" s="224"/>
      <c r="G17" s="214"/>
      <c r="H17" s="214"/>
      <c r="I17" s="214"/>
      <c r="J17" s="209"/>
      <c r="K17" s="209"/>
      <c r="L17" s="209"/>
      <c r="M17" s="217"/>
    </row>
    <row r="18" spans="1:14" ht="8.25" customHeight="1" x14ac:dyDescent="0.2">
      <c r="A18" s="223"/>
      <c r="B18" s="185"/>
      <c r="C18" s="182"/>
      <c r="D18" s="181" t="s">
        <v>43</v>
      </c>
      <c r="E18" s="218">
        <v>319918972</v>
      </c>
      <c r="F18" s="221" t="s">
        <v>28</v>
      </c>
      <c r="G18" s="206">
        <f>25457784.44+2782140</f>
        <v>28239924.440000001</v>
      </c>
      <c r="H18" s="206">
        <f>24061304.44+1308695</f>
        <v>25369999.440000001</v>
      </c>
      <c r="I18" s="206">
        <f>26202178.44+1037381</f>
        <v>27239559.440000001</v>
      </c>
      <c r="J18" s="210">
        <f>24656646.44+938305</f>
        <v>25594951.440000001</v>
      </c>
      <c r="K18" s="210">
        <f>27738538.44+483497</f>
        <v>28222035.440000001</v>
      </c>
      <c r="L18" s="210">
        <f>34382429.44+802976</f>
        <v>35185405.439999998</v>
      </c>
      <c r="M18" s="215">
        <f>SUM(G18:L23)</f>
        <v>169851875.64000002</v>
      </c>
    </row>
    <row r="19" spans="1:14" ht="15" customHeight="1" x14ac:dyDescent="0.2">
      <c r="A19" s="223"/>
      <c r="B19" s="185"/>
      <c r="C19" s="182"/>
      <c r="D19" s="182"/>
      <c r="E19" s="219"/>
      <c r="F19" s="222"/>
      <c r="G19" s="207"/>
      <c r="H19" s="207"/>
      <c r="I19" s="207"/>
      <c r="J19" s="211"/>
      <c r="K19" s="211"/>
      <c r="L19" s="211"/>
      <c r="M19" s="216"/>
    </row>
    <row r="20" spans="1:14" ht="15" customHeight="1" x14ac:dyDescent="0.2">
      <c r="A20" s="223"/>
      <c r="B20" s="185"/>
      <c r="C20" s="182"/>
      <c r="D20" s="182"/>
      <c r="E20" s="219"/>
      <c r="F20" s="222"/>
      <c r="G20" s="207"/>
      <c r="H20" s="207"/>
      <c r="I20" s="207"/>
      <c r="J20" s="211"/>
      <c r="K20" s="211"/>
      <c r="L20" s="211"/>
      <c r="M20" s="216"/>
    </row>
    <row r="21" spans="1:14" ht="14.25" customHeight="1" x14ac:dyDescent="0.2">
      <c r="A21" s="223"/>
      <c r="B21" s="185"/>
      <c r="C21" s="182"/>
      <c r="D21" s="182"/>
      <c r="E21" s="219"/>
      <c r="F21" s="223"/>
      <c r="G21" s="207"/>
      <c r="H21" s="207"/>
      <c r="I21" s="207"/>
      <c r="J21" s="212"/>
      <c r="K21" s="212"/>
      <c r="L21" s="212"/>
      <c r="M21" s="216"/>
    </row>
    <row r="22" spans="1:14" ht="14.25" customHeight="1" x14ac:dyDescent="0.2">
      <c r="A22" s="223"/>
      <c r="B22" s="185"/>
      <c r="C22" s="182"/>
      <c r="D22" s="182"/>
      <c r="E22" s="219"/>
      <c r="F22" s="223"/>
      <c r="G22" s="207"/>
      <c r="H22" s="207"/>
      <c r="I22" s="207"/>
      <c r="J22" s="212"/>
      <c r="K22" s="212"/>
      <c r="L22" s="212"/>
      <c r="M22" s="216"/>
      <c r="N22" s="149"/>
    </row>
    <row r="23" spans="1:14" ht="73.5" customHeight="1" thickBot="1" x14ac:dyDescent="0.25">
      <c r="A23" s="224"/>
      <c r="B23" s="186"/>
      <c r="C23" s="183"/>
      <c r="D23" s="182"/>
      <c r="E23" s="220"/>
      <c r="F23" s="224"/>
      <c r="G23" s="214"/>
      <c r="H23" s="214"/>
      <c r="I23" s="214"/>
      <c r="J23" s="213"/>
      <c r="K23" s="213"/>
      <c r="L23" s="213"/>
      <c r="M23" s="217"/>
    </row>
    <row r="24" spans="1:14" ht="14.25" customHeight="1" x14ac:dyDescent="0.2">
      <c r="A24" s="226" t="s">
        <v>107</v>
      </c>
      <c r="B24" s="184">
        <v>12776</v>
      </c>
      <c r="C24" s="181" t="s">
        <v>44</v>
      </c>
      <c r="D24" s="232" t="s">
        <v>45</v>
      </c>
      <c r="E24" s="232">
        <v>1</v>
      </c>
      <c r="F24" s="221" t="s">
        <v>46</v>
      </c>
      <c r="G24" s="206">
        <v>0</v>
      </c>
      <c r="H24" s="206">
        <v>0</v>
      </c>
      <c r="I24" s="206">
        <v>0</v>
      </c>
      <c r="J24" s="206">
        <v>0</v>
      </c>
      <c r="K24" s="206">
        <v>0</v>
      </c>
      <c r="L24" s="206">
        <v>0</v>
      </c>
      <c r="M24" s="229">
        <f>SUM(G24:L29)</f>
        <v>0</v>
      </c>
    </row>
    <row r="25" spans="1:14" ht="15" customHeight="1" x14ac:dyDescent="0.2">
      <c r="A25" s="227"/>
      <c r="B25" s="185"/>
      <c r="C25" s="182"/>
      <c r="D25" s="233"/>
      <c r="E25" s="233"/>
      <c r="F25" s="222"/>
      <c r="G25" s="207"/>
      <c r="H25" s="207"/>
      <c r="I25" s="207"/>
      <c r="J25" s="207"/>
      <c r="K25" s="207"/>
      <c r="L25" s="207"/>
      <c r="M25" s="230"/>
    </row>
    <row r="26" spans="1:14" ht="15" customHeight="1" x14ac:dyDescent="0.2">
      <c r="A26" s="227"/>
      <c r="B26" s="185"/>
      <c r="C26" s="182"/>
      <c r="D26" s="233"/>
      <c r="E26" s="233"/>
      <c r="F26" s="222"/>
      <c r="G26" s="207"/>
      <c r="H26" s="207"/>
      <c r="I26" s="207"/>
      <c r="J26" s="207"/>
      <c r="K26" s="207"/>
      <c r="L26" s="207"/>
      <c r="M26" s="230"/>
    </row>
    <row r="27" spans="1:14" ht="14.25" customHeight="1" x14ac:dyDescent="0.2">
      <c r="A27" s="227"/>
      <c r="B27" s="185"/>
      <c r="C27" s="182"/>
      <c r="D27" s="234"/>
      <c r="E27" s="234"/>
      <c r="F27" s="223"/>
      <c r="G27" s="207"/>
      <c r="H27" s="207"/>
      <c r="I27" s="207"/>
      <c r="J27" s="208"/>
      <c r="K27" s="208"/>
      <c r="L27" s="208"/>
      <c r="M27" s="230"/>
    </row>
    <row r="28" spans="1:14" ht="14.25" customHeight="1" x14ac:dyDescent="0.2">
      <c r="A28" s="227"/>
      <c r="B28" s="185"/>
      <c r="C28" s="182"/>
      <c r="D28" s="234"/>
      <c r="E28" s="234"/>
      <c r="F28" s="223"/>
      <c r="G28" s="207"/>
      <c r="H28" s="207"/>
      <c r="I28" s="207"/>
      <c r="J28" s="208"/>
      <c r="K28" s="208"/>
      <c r="L28" s="208"/>
      <c r="M28" s="230"/>
    </row>
    <row r="29" spans="1:14" ht="15" customHeight="1" thickBot="1" x14ac:dyDescent="0.25">
      <c r="A29" s="227"/>
      <c r="B29" s="185"/>
      <c r="C29" s="182"/>
      <c r="D29" s="234"/>
      <c r="E29" s="234"/>
      <c r="F29" s="224"/>
      <c r="G29" s="214"/>
      <c r="H29" s="214"/>
      <c r="I29" s="214"/>
      <c r="J29" s="209"/>
      <c r="K29" s="209"/>
      <c r="L29" s="209"/>
      <c r="M29" s="231"/>
    </row>
    <row r="30" spans="1:14" x14ac:dyDescent="0.2">
      <c r="A30" s="227"/>
      <c r="B30" s="185"/>
      <c r="C30" s="182"/>
      <c r="D30" s="181" t="s">
        <v>47</v>
      </c>
      <c r="E30" s="218">
        <v>4229386</v>
      </c>
      <c r="F30" s="221" t="s">
        <v>28</v>
      </c>
      <c r="G30" s="206">
        <v>5203561</v>
      </c>
      <c r="H30" s="206">
        <v>501758</v>
      </c>
      <c r="I30" s="206">
        <v>226424</v>
      </c>
      <c r="J30" s="206">
        <v>0</v>
      </c>
      <c r="K30" s="206">
        <v>0</v>
      </c>
      <c r="L30" s="206">
        <v>0</v>
      </c>
      <c r="M30" s="215">
        <f>SUM(G30:L35)</f>
        <v>5931743</v>
      </c>
    </row>
    <row r="31" spans="1:14" ht="15" customHeight="1" x14ac:dyDescent="0.2">
      <c r="A31" s="227"/>
      <c r="B31" s="185"/>
      <c r="C31" s="182"/>
      <c r="D31" s="182"/>
      <c r="E31" s="219"/>
      <c r="F31" s="222"/>
      <c r="G31" s="207"/>
      <c r="H31" s="207"/>
      <c r="I31" s="207"/>
      <c r="J31" s="207"/>
      <c r="K31" s="207"/>
      <c r="L31" s="207"/>
      <c r="M31" s="216"/>
    </row>
    <row r="32" spans="1:14" ht="15" customHeight="1" x14ac:dyDescent="0.2">
      <c r="A32" s="227"/>
      <c r="B32" s="185"/>
      <c r="C32" s="182"/>
      <c r="D32" s="182"/>
      <c r="E32" s="219"/>
      <c r="F32" s="222"/>
      <c r="G32" s="207"/>
      <c r="H32" s="207"/>
      <c r="I32" s="207"/>
      <c r="J32" s="207"/>
      <c r="K32" s="207"/>
      <c r="L32" s="207"/>
      <c r="M32" s="216"/>
      <c r="N32" s="149"/>
    </row>
    <row r="33" spans="1:13" ht="8.25" customHeight="1" x14ac:dyDescent="0.2">
      <c r="A33" s="227"/>
      <c r="B33" s="185"/>
      <c r="C33" s="182"/>
      <c r="D33" s="223"/>
      <c r="E33" s="219"/>
      <c r="F33" s="223"/>
      <c r="G33" s="207"/>
      <c r="H33" s="207"/>
      <c r="I33" s="207"/>
      <c r="J33" s="208"/>
      <c r="K33" s="208"/>
      <c r="L33" s="208"/>
      <c r="M33" s="216"/>
    </row>
    <row r="34" spans="1:13" ht="8.25" customHeight="1" x14ac:dyDescent="0.2">
      <c r="A34" s="227"/>
      <c r="B34" s="185"/>
      <c r="C34" s="182"/>
      <c r="D34" s="223"/>
      <c r="E34" s="219"/>
      <c r="F34" s="223"/>
      <c r="G34" s="207"/>
      <c r="H34" s="207"/>
      <c r="I34" s="207"/>
      <c r="J34" s="208"/>
      <c r="K34" s="208"/>
      <c r="L34" s="208"/>
      <c r="M34" s="216"/>
    </row>
    <row r="35" spans="1:13" ht="8.25" customHeight="1" thickBot="1" x14ac:dyDescent="0.25">
      <c r="A35" s="228"/>
      <c r="B35" s="186"/>
      <c r="C35" s="183"/>
      <c r="D35" s="224"/>
      <c r="E35" s="220"/>
      <c r="F35" s="224"/>
      <c r="G35" s="214"/>
      <c r="H35" s="214"/>
      <c r="I35" s="214"/>
      <c r="J35" s="209"/>
      <c r="K35" s="209"/>
      <c r="L35" s="209"/>
      <c r="M35" s="217"/>
    </row>
    <row r="36" spans="1:13" x14ac:dyDescent="0.2">
      <c r="A36" s="9"/>
      <c r="B36" s="9"/>
      <c r="C36" s="9"/>
      <c r="D36" s="9"/>
      <c r="E36" s="9"/>
      <c r="F36" s="9"/>
      <c r="G36" s="9"/>
      <c r="H36" s="9"/>
      <c r="I36" s="9"/>
      <c r="J36" s="165"/>
      <c r="K36" s="165"/>
      <c r="L36" s="165"/>
      <c r="M36" s="9"/>
    </row>
  </sheetData>
  <mergeCells count="51">
    <mergeCell ref="M30:M35"/>
    <mergeCell ref="I30:I35"/>
    <mergeCell ref="M24:M29"/>
    <mergeCell ref="I24:I29"/>
    <mergeCell ref="D30:D35"/>
    <mergeCell ref="E30:E35"/>
    <mergeCell ref="F30:F35"/>
    <mergeCell ref="G30:G35"/>
    <mergeCell ref="H30:H35"/>
    <mergeCell ref="F24:F29"/>
    <mergeCell ref="G24:G29"/>
    <mergeCell ref="H24:H29"/>
    <mergeCell ref="D24:D29"/>
    <mergeCell ref="E24:E29"/>
    <mergeCell ref="J30:J35"/>
    <mergeCell ref="K30:K35"/>
    <mergeCell ref="A12:A23"/>
    <mergeCell ref="B12:B23"/>
    <mergeCell ref="C12:C23"/>
    <mergeCell ref="A24:A35"/>
    <mergeCell ref="B24:B35"/>
    <mergeCell ref="C24:C35"/>
    <mergeCell ref="I12:I17"/>
    <mergeCell ref="M12:M17"/>
    <mergeCell ref="D18:D23"/>
    <mergeCell ref="E18:E23"/>
    <mergeCell ref="F18:F23"/>
    <mergeCell ref="G18:G23"/>
    <mergeCell ref="H18:H23"/>
    <mergeCell ref="I18:I23"/>
    <mergeCell ref="D12:D17"/>
    <mergeCell ref="E12:E17"/>
    <mergeCell ref="F12:F17"/>
    <mergeCell ref="G12:G17"/>
    <mergeCell ref="H12:H17"/>
    <mergeCell ref="M18:M23"/>
    <mergeCell ref="J12:J17"/>
    <mergeCell ref="K12:K17"/>
    <mergeCell ref="A2:M2"/>
    <mergeCell ref="A6:C6"/>
    <mergeCell ref="A10:F10"/>
    <mergeCell ref="G10:M10"/>
    <mergeCell ref="A3:M3"/>
    <mergeCell ref="L30:L35"/>
    <mergeCell ref="L12:L17"/>
    <mergeCell ref="J18:J23"/>
    <mergeCell ref="K18:K23"/>
    <mergeCell ref="L18:L23"/>
    <mergeCell ref="J24:J29"/>
    <mergeCell ref="K24:K29"/>
    <mergeCell ref="L24:L29"/>
  </mergeCells>
  <pageMargins left="0.51181102362204722" right="0.11811023622047245" top="0.74803149606299213" bottom="0.74803149606299213" header="0.31496062992125984" footer="0.31496062992125984"/>
  <pageSetup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rgb="FF92D050"/>
  </sheetPr>
  <dimension ref="A2:N30"/>
  <sheetViews>
    <sheetView topLeftCell="C10" zoomScale="80" zoomScaleNormal="80" workbookViewId="0">
      <selection activeCell="C35" sqref="A35:XFD48"/>
    </sheetView>
  </sheetViews>
  <sheetFormatPr baseColWidth="10" defaultRowHeight="14.25" x14ac:dyDescent="0.2"/>
  <cols>
    <col min="1" max="1" width="21.5703125" style="1" customWidth="1"/>
    <col min="2" max="2" width="18.85546875" style="1" customWidth="1"/>
    <col min="3" max="3" width="23.42578125" style="1" customWidth="1"/>
    <col min="4" max="4" width="27.85546875" style="1" customWidth="1"/>
    <col min="5" max="5" width="17.7109375" style="1" customWidth="1"/>
    <col min="6" max="6" width="16.85546875" style="1" customWidth="1"/>
    <col min="7" max="7" width="12.5703125" style="1" customWidth="1"/>
    <col min="8" max="8" width="12" style="1" customWidth="1"/>
    <col min="9" max="9" width="11.42578125" style="1"/>
    <col min="10" max="12" width="11.42578125" style="163"/>
    <col min="13" max="13" width="11.42578125" style="1"/>
    <col min="14" max="14" width="6.28515625" style="1" customWidth="1"/>
    <col min="15" max="16384" width="11.42578125" style="1"/>
  </cols>
  <sheetData>
    <row r="2" spans="1:14" ht="18" x14ac:dyDescent="0.25">
      <c r="A2" s="196" t="s">
        <v>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</row>
    <row r="3" spans="1:14" ht="18" x14ac:dyDescent="0.25">
      <c r="A3" s="196" t="s">
        <v>1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</row>
    <row r="4" spans="1:14" ht="18" x14ac:dyDescent="0.25">
      <c r="A4" s="2"/>
      <c r="B4" s="2"/>
      <c r="C4" s="2"/>
      <c r="D4" s="2"/>
      <c r="E4" s="2"/>
      <c r="F4" s="2"/>
      <c r="G4" s="2"/>
      <c r="H4" s="2"/>
      <c r="I4" s="2"/>
      <c r="J4" s="164"/>
      <c r="K4" s="164"/>
      <c r="L4" s="164"/>
      <c r="M4" s="2"/>
      <c r="N4" s="2"/>
    </row>
    <row r="5" spans="1:14" ht="38.25" customHeight="1" thickBot="1" x14ac:dyDescent="0.25"/>
    <row r="6" spans="1:14" ht="15" customHeight="1" x14ac:dyDescent="0.2">
      <c r="A6" s="197" t="s">
        <v>2</v>
      </c>
      <c r="B6" s="198"/>
      <c r="C6" s="199"/>
      <c r="D6" s="3"/>
      <c r="E6" s="4"/>
    </row>
    <row r="7" spans="1:14" ht="29.25" thickBot="1" x14ac:dyDescent="0.25">
      <c r="A7" s="82" t="s">
        <v>3</v>
      </c>
      <c r="B7" s="6" t="s">
        <v>4</v>
      </c>
      <c r="C7" s="27" t="s">
        <v>142</v>
      </c>
      <c r="D7" s="7"/>
    </row>
    <row r="8" spans="1:14" ht="63" customHeight="1" thickBot="1" x14ac:dyDescent="0.25">
      <c r="A8" s="90" t="s">
        <v>5</v>
      </c>
      <c r="B8" s="90" t="s">
        <v>6</v>
      </c>
      <c r="C8" s="90" t="s">
        <v>7</v>
      </c>
      <c r="D8" s="8"/>
    </row>
    <row r="9" spans="1:14" ht="24" customHeight="1" thickBot="1" x14ac:dyDescent="0.25">
      <c r="A9" s="9"/>
      <c r="B9" s="9"/>
      <c r="C9" s="9"/>
      <c r="D9" s="10"/>
      <c r="F9" s="11"/>
    </row>
    <row r="10" spans="1:14" ht="28.5" customHeight="1" thickBot="1" x14ac:dyDescent="0.25">
      <c r="A10" s="200" t="s">
        <v>8</v>
      </c>
      <c r="B10" s="201"/>
      <c r="C10" s="201"/>
      <c r="D10" s="201"/>
      <c r="E10" s="201"/>
      <c r="F10" s="202"/>
      <c r="G10" s="200">
        <v>2016</v>
      </c>
      <c r="H10" s="201"/>
      <c r="I10" s="201"/>
      <c r="J10" s="201"/>
      <c r="K10" s="201"/>
      <c r="L10" s="201"/>
      <c r="M10" s="202"/>
    </row>
    <row r="11" spans="1:14" ht="57" customHeight="1" thickBot="1" x14ac:dyDescent="0.25">
      <c r="A11" s="84" t="s">
        <v>9</v>
      </c>
      <c r="B11" s="84" t="s">
        <v>10</v>
      </c>
      <c r="C11" s="76" t="s">
        <v>11</v>
      </c>
      <c r="D11" s="75" t="s">
        <v>12</v>
      </c>
      <c r="E11" s="77" t="s">
        <v>13</v>
      </c>
      <c r="F11" s="75" t="s">
        <v>14</v>
      </c>
      <c r="G11" s="85" t="s">
        <v>15</v>
      </c>
      <c r="H11" s="85" t="s">
        <v>16</v>
      </c>
      <c r="I11" s="85" t="s">
        <v>17</v>
      </c>
      <c r="J11" s="169" t="s">
        <v>204</v>
      </c>
      <c r="K11" s="169" t="s">
        <v>205</v>
      </c>
      <c r="L11" s="169" t="s">
        <v>206</v>
      </c>
      <c r="M11" s="79" t="s">
        <v>18</v>
      </c>
    </row>
    <row r="12" spans="1:14" ht="126" customHeight="1" thickBot="1" x14ac:dyDescent="0.25">
      <c r="A12" s="225" t="s">
        <v>172</v>
      </c>
      <c r="B12" s="225">
        <v>12517</v>
      </c>
      <c r="C12" s="225" t="s">
        <v>20</v>
      </c>
      <c r="D12" s="109" t="s">
        <v>158</v>
      </c>
      <c r="E12" s="114">
        <v>384581</v>
      </c>
      <c r="F12" s="105" t="s">
        <v>21</v>
      </c>
      <c r="G12" s="115">
        <v>8110</v>
      </c>
      <c r="H12" s="115">
        <f>10942+22445+13240</f>
        <v>46627</v>
      </c>
      <c r="I12" s="115">
        <v>58264</v>
      </c>
      <c r="J12" s="115">
        <v>0</v>
      </c>
      <c r="K12" s="115">
        <v>9116</v>
      </c>
      <c r="L12" s="115">
        <v>0</v>
      </c>
      <c r="M12" s="115">
        <f>+G12+H12+I12+J12+K12+L12</f>
        <v>122117</v>
      </c>
      <c r="N12" s="150"/>
    </row>
    <row r="13" spans="1:14" ht="119.25" customHeight="1" thickBot="1" x14ac:dyDescent="0.25">
      <c r="A13" s="223"/>
      <c r="B13" s="223"/>
      <c r="C13" s="223"/>
      <c r="D13" s="107" t="s">
        <v>159</v>
      </c>
      <c r="E13" s="114">
        <v>5310</v>
      </c>
      <c r="F13" s="105" t="s">
        <v>21</v>
      </c>
      <c r="G13" s="115">
        <v>72</v>
      </c>
      <c r="H13" s="115">
        <v>61</v>
      </c>
      <c r="I13" s="115">
        <v>46</v>
      </c>
      <c r="J13" s="115">
        <v>0</v>
      </c>
      <c r="K13" s="115">
        <v>0</v>
      </c>
      <c r="L13" s="115">
        <v>107</v>
      </c>
      <c r="M13" s="115">
        <f>+G13+H13+I13+K13+L13</f>
        <v>286</v>
      </c>
      <c r="N13" s="150"/>
    </row>
    <row r="14" spans="1:14" ht="113.25" customHeight="1" thickBot="1" x14ac:dyDescent="0.25">
      <c r="A14" s="223"/>
      <c r="B14" s="223"/>
      <c r="C14" s="223"/>
      <c r="D14" s="107" t="s">
        <v>168</v>
      </c>
      <c r="E14" s="114">
        <v>22285</v>
      </c>
      <c r="F14" s="105" t="s">
        <v>21</v>
      </c>
      <c r="G14" s="115">
        <v>0</v>
      </c>
      <c r="H14" s="115">
        <v>0</v>
      </c>
      <c r="I14" s="115">
        <v>0</v>
      </c>
      <c r="J14" s="115">
        <v>46</v>
      </c>
      <c r="K14" s="115">
        <v>0</v>
      </c>
      <c r="L14" s="115">
        <v>640</v>
      </c>
      <c r="M14" s="115">
        <f t="shared" ref="M14:M19" si="0">+G14+H14+I14+J14+K14+L14</f>
        <v>686</v>
      </c>
    </row>
    <row r="15" spans="1:14" ht="89.25" customHeight="1" thickBot="1" x14ac:dyDescent="0.25">
      <c r="A15" s="223"/>
      <c r="B15" s="223"/>
      <c r="C15" s="223"/>
      <c r="D15" s="107" t="s">
        <v>160</v>
      </c>
      <c r="E15" s="114">
        <v>7320</v>
      </c>
      <c r="F15" s="105" t="s">
        <v>21</v>
      </c>
      <c r="G15" s="115">
        <v>117</v>
      </c>
      <c r="H15" s="115">
        <v>83</v>
      </c>
      <c r="I15" s="115">
        <v>56</v>
      </c>
      <c r="J15" s="115">
        <f>33+11+8</f>
        <v>52</v>
      </c>
      <c r="K15" s="115">
        <f>40+13+1</f>
        <v>54</v>
      </c>
      <c r="L15" s="115">
        <f>113+5+1+10</f>
        <v>129</v>
      </c>
      <c r="M15" s="115">
        <f t="shared" si="0"/>
        <v>491</v>
      </c>
      <c r="N15" s="147"/>
    </row>
    <row r="16" spans="1:14" ht="108" customHeight="1" thickBot="1" x14ac:dyDescent="0.25">
      <c r="A16" s="223"/>
      <c r="B16" s="223"/>
      <c r="C16" s="223"/>
      <c r="D16" s="105" t="s">
        <v>161</v>
      </c>
      <c r="E16" s="114">
        <v>20508</v>
      </c>
      <c r="F16" s="105" t="s">
        <v>21</v>
      </c>
      <c r="G16" s="115">
        <v>0</v>
      </c>
      <c r="H16" s="115">
        <v>0</v>
      </c>
      <c r="I16" s="115">
        <v>0</v>
      </c>
      <c r="J16" s="115">
        <v>0</v>
      </c>
      <c r="K16" s="115">
        <v>0</v>
      </c>
      <c r="L16" s="115">
        <v>0</v>
      </c>
      <c r="M16" s="115">
        <f t="shared" si="0"/>
        <v>0</v>
      </c>
    </row>
    <row r="17" spans="1:14" ht="107.25" customHeight="1" thickBot="1" x14ac:dyDescent="0.25">
      <c r="A17" s="223"/>
      <c r="B17" s="223"/>
      <c r="C17" s="223"/>
      <c r="D17" s="109" t="s">
        <v>162</v>
      </c>
      <c r="E17" s="114">
        <v>7900</v>
      </c>
      <c r="F17" s="105" t="s">
        <v>21</v>
      </c>
      <c r="G17" s="115">
        <v>0</v>
      </c>
      <c r="H17" s="115">
        <v>0</v>
      </c>
      <c r="I17" s="115">
        <v>0</v>
      </c>
      <c r="J17" s="115">
        <v>0</v>
      </c>
      <c r="K17" s="115">
        <v>998</v>
      </c>
      <c r="L17" s="115">
        <v>0</v>
      </c>
      <c r="M17" s="115">
        <f t="shared" si="0"/>
        <v>998</v>
      </c>
    </row>
    <row r="18" spans="1:14" ht="105" customHeight="1" thickBot="1" x14ac:dyDescent="0.25">
      <c r="A18" s="223"/>
      <c r="B18" s="223"/>
      <c r="C18" s="223"/>
      <c r="D18" s="107" t="s">
        <v>22</v>
      </c>
      <c r="E18" s="114">
        <v>36000</v>
      </c>
      <c r="F18" s="109" t="s">
        <v>21</v>
      </c>
      <c r="G18" s="115">
        <v>0</v>
      </c>
      <c r="H18" s="115">
        <v>0</v>
      </c>
      <c r="I18" s="115">
        <v>0</v>
      </c>
      <c r="J18" s="115">
        <v>0</v>
      </c>
      <c r="K18" s="115">
        <v>0</v>
      </c>
      <c r="L18" s="115">
        <v>0</v>
      </c>
      <c r="M18" s="115">
        <f t="shared" si="0"/>
        <v>0</v>
      </c>
    </row>
    <row r="19" spans="1:14" ht="68.25" customHeight="1" thickBot="1" x14ac:dyDescent="0.25">
      <c r="A19" s="224"/>
      <c r="B19" s="224"/>
      <c r="C19" s="224"/>
      <c r="D19" s="107" t="s">
        <v>163</v>
      </c>
      <c r="E19" s="114">
        <v>1000</v>
      </c>
      <c r="F19" s="109" t="s">
        <v>23</v>
      </c>
      <c r="G19" s="115">
        <v>508</v>
      </c>
      <c r="H19" s="115">
        <v>0</v>
      </c>
      <c r="I19" s="115">
        <v>0</v>
      </c>
      <c r="J19" s="115">
        <v>0</v>
      </c>
      <c r="K19" s="115">
        <v>0</v>
      </c>
      <c r="L19" s="115">
        <v>0</v>
      </c>
      <c r="M19" s="115">
        <f t="shared" si="0"/>
        <v>508</v>
      </c>
    </row>
    <row r="20" spans="1:14" ht="93" customHeight="1" thickBot="1" x14ac:dyDescent="0.25">
      <c r="A20" s="225" t="s">
        <v>19</v>
      </c>
      <c r="B20" s="225">
        <v>12518</v>
      </c>
      <c r="C20" s="225" t="s">
        <v>24</v>
      </c>
      <c r="D20" s="107" t="s">
        <v>164</v>
      </c>
      <c r="E20" s="116">
        <v>1</v>
      </c>
      <c r="F20" s="109" t="s">
        <v>143</v>
      </c>
      <c r="G20" s="117">
        <v>0.82</v>
      </c>
      <c r="H20" s="117">
        <v>0.86</v>
      </c>
      <c r="I20" s="117">
        <v>0.85</v>
      </c>
      <c r="J20" s="179">
        <v>0.89</v>
      </c>
      <c r="K20" s="117">
        <v>0.97</v>
      </c>
      <c r="L20" s="117">
        <v>0.87</v>
      </c>
      <c r="M20" s="118"/>
    </row>
    <row r="21" spans="1:14" ht="92.25" customHeight="1" thickBot="1" x14ac:dyDescent="0.25">
      <c r="A21" s="223"/>
      <c r="B21" s="223"/>
      <c r="C21" s="223"/>
      <c r="D21" s="107" t="s">
        <v>165</v>
      </c>
      <c r="E21" s="119">
        <v>1</v>
      </c>
      <c r="F21" s="106" t="s">
        <v>143</v>
      </c>
      <c r="G21" s="117">
        <v>0.9</v>
      </c>
      <c r="H21" s="117">
        <v>0.95</v>
      </c>
      <c r="I21" s="117">
        <v>0.88</v>
      </c>
      <c r="J21" s="117">
        <v>0.97</v>
      </c>
      <c r="K21" s="117">
        <v>0.93</v>
      </c>
      <c r="L21" s="117">
        <v>0.87</v>
      </c>
      <c r="M21" s="118"/>
      <c r="N21" s="93"/>
    </row>
    <row r="22" spans="1:14" ht="84.75" customHeight="1" thickBot="1" x14ac:dyDescent="0.25">
      <c r="A22" s="223"/>
      <c r="B22" s="223"/>
      <c r="C22" s="223"/>
      <c r="D22" s="107" t="s">
        <v>166</v>
      </c>
      <c r="E22" s="119">
        <v>1</v>
      </c>
      <c r="F22" s="109" t="s">
        <v>143</v>
      </c>
      <c r="G22" s="117">
        <v>0.91</v>
      </c>
      <c r="H22" s="117">
        <v>0.9</v>
      </c>
      <c r="I22" s="117">
        <v>0.85</v>
      </c>
      <c r="J22" s="117">
        <v>0.83</v>
      </c>
      <c r="K22" s="117">
        <v>0.8</v>
      </c>
      <c r="L22" s="117">
        <v>0.92</v>
      </c>
      <c r="M22" s="117"/>
    </row>
    <row r="23" spans="1:14" ht="62.25" customHeight="1" thickBot="1" x14ac:dyDescent="0.25">
      <c r="A23" s="223"/>
      <c r="B23" s="223"/>
      <c r="C23" s="223"/>
      <c r="D23" s="107" t="s">
        <v>167</v>
      </c>
      <c r="E23" s="116">
        <v>1</v>
      </c>
      <c r="F23" s="109" t="s">
        <v>143</v>
      </c>
      <c r="G23" s="117">
        <v>1</v>
      </c>
      <c r="H23" s="117">
        <v>1</v>
      </c>
      <c r="I23" s="117">
        <v>1</v>
      </c>
      <c r="J23" s="117">
        <v>1</v>
      </c>
      <c r="K23" s="117">
        <v>1</v>
      </c>
      <c r="L23" s="117">
        <v>1</v>
      </c>
      <c r="M23" s="117"/>
    </row>
    <row r="24" spans="1:14" ht="84.75" customHeight="1" thickBot="1" x14ac:dyDescent="0.25">
      <c r="A24" s="223"/>
      <c r="B24" s="223"/>
      <c r="C24" s="223"/>
      <c r="D24" s="107" t="s">
        <v>169</v>
      </c>
      <c r="E24" s="116">
        <v>1</v>
      </c>
      <c r="F24" s="109" t="s">
        <v>143</v>
      </c>
      <c r="G24" s="235" t="s">
        <v>180</v>
      </c>
      <c r="H24" s="236"/>
      <c r="I24" s="236"/>
      <c r="J24" s="236"/>
      <c r="K24" s="236"/>
      <c r="L24" s="236"/>
      <c r="M24" s="237"/>
    </row>
    <row r="25" spans="1:14" ht="81" customHeight="1" thickBot="1" x14ac:dyDescent="0.25">
      <c r="A25" s="223"/>
      <c r="B25" s="223"/>
      <c r="C25" s="223"/>
      <c r="D25" s="107" t="s">
        <v>170</v>
      </c>
      <c r="E25" s="119">
        <v>1</v>
      </c>
      <c r="F25" s="107" t="s">
        <v>143</v>
      </c>
      <c r="G25" s="238"/>
      <c r="H25" s="239"/>
      <c r="I25" s="239"/>
      <c r="J25" s="239"/>
      <c r="K25" s="239"/>
      <c r="L25" s="239"/>
      <c r="M25" s="240"/>
    </row>
    <row r="26" spans="1:14" ht="79.5" customHeight="1" thickBot="1" x14ac:dyDescent="0.25">
      <c r="A26" s="224"/>
      <c r="B26" s="224"/>
      <c r="C26" s="224"/>
      <c r="D26" s="107" t="s">
        <v>171</v>
      </c>
      <c r="E26" s="119">
        <v>1</v>
      </c>
      <c r="F26" s="107" t="s">
        <v>143</v>
      </c>
      <c r="G26" s="117">
        <v>1</v>
      </c>
      <c r="H26" s="117">
        <v>1</v>
      </c>
      <c r="I26" s="117">
        <v>1</v>
      </c>
      <c r="J26" s="241" t="s">
        <v>208</v>
      </c>
      <c r="K26" s="242"/>
      <c r="L26" s="243"/>
      <c r="M26" s="117"/>
    </row>
    <row r="27" spans="1:14" x14ac:dyDescent="0.2">
      <c r="A27" s="20"/>
      <c r="B27" s="21"/>
      <c r="C27" s="22"/>
      <c r="D27" s="22"/>
      <c r="E27" s="21"/>
      <c r="F27" s="22"/>
      <c r="G27" s="10"/>
      <c r="H27" s="10"/>
      <c r="I27" s="10"/>
      <c r="J27" s="10"/>
      <c r="K27" s="10"/>
      <c r="L27" s="10"/>
      <c r="M27" s="10"/>
    </row>
    <row r="30" spans="1:14" x14ac:dyDescent="0.2">
      <c r="A30" s="124" t="s">
        <v>181</v>
      </c>
      <c r="B30" s="124"/>
      <c r="C30" s="124"/>
      <c r="D30" s="124"/>
      <c r="E30" s="124"/>
      <c r="F30" s="124"/>
      <c r="G30" s="124"/>
    </row>
  </sheetData>
  <mergeCells count="13">
    <mergeCell ref="A20:A26"/>
    <mergeCell ref="B20:B26"/>
    <mergeCell ref="C20:C26"/>
    <mergeCell ref="A2:M2"/>
    <mergeCell ref="A3:N3"/>
    <mergeCell ref="A6:C6"/>
    <mergeCell ref="A10:F10"/>
    <mergeCell ref="G10:M10"/>
    <mergeCell ref="A12:A19"/>
    <mergeCell ref="B12:B19"/>
    <mergeCell ref="C12:C19"/>
    <mergeCell ref="G24:M25"/>
    <mergeCell ref="J26:L26"/>
  </mergeCells>
  <pageMargins left="0.51181102362204722" right="0.70866141732283472" top="0.35433070866141736" bottom="0.35433070866141736" header="0.31496062992125984" footer="0.31496062992125984"/>
  <pageSetup scale="5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rgb="FFFFFF00"/>
  </sheetPr>
  <dimension ref="A2:N24"/>
  <sheetViews>
    <sheetView topLeftCell="C1" zoomScale="80" zoomScaleNormal="80" workbookViewId="0">
      <selection activeCell="M1" sqref="M1:M1048576"/>
    </sheetView>
  </sheetViews>
  <sheetFormatPr baseColWidth="10" defaultRowHeight="14.25" x14ac:dyDescent="0.2"/>
  <cols>
    <col min="1" max="1" width="18.140625" style="1" customWidth="1"/>
    <col min="2" max="2" width="19.7109375" style="1" customWidth="1"/>
    <col min="3" max="3" width="22.7109375" style="1" customWidth="1"/>
    <col min="4" max="4" width="23.140625" style="1" customWidth="1"/>
    <col min="5" max="5" width="22.5703125" style="1" customWidth="1"/>
    <col min="6" max="6" width="16.85546875" style="1" customWidth="1"/>
    <col min="7" max="7" width="19.140625" style="1" customWidth="1"/>
    <col min="8" max="8" width="19.42578125" style="1" customWidth="1"/>
    <col min="9" max="9" width="20.140625" style="1" customWidth="1"/>
    <col min="10" max="10" width="19.140625" style="163" customWidth="1"/>
    <col min="11" max="11" width="17.85546875" style="163" customWidth="1"/>
    <col min="12" max="12" width="17.140625" style="163" customWidth="1"/>
    <col min="13" max="13" width="20.7109375" style="1" customWidth="1"/>
    <col min="14" max="14" width="15" style="1" bestFit="1" customWidth="1"/>
    <col min="15" max="16384" width="11.42578125" style="1"/>
  </cols>
  <sheetData>
    <row r="2" spans="1:14" ht="18" x14ac:dyDescent="0.25">
      <c r="A2" s="196" t="s">
        <v>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</row>
    <row r="3" spans="1:14" ht="18" x14ac:dyDescent="0.25">
      <c r="A3" s="196" t="s">
        <v>1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</row>
    <row r="4" spans="1:14" ht="18" x14ac:dyDescent="0.25">
      <c r="A4" s="34"/>
      <c r="B4" s="34"/>
      <c r="C4" s="34"/>
      <c r="D4" s="34"/>
      <c r="E4" s="34"/>
      <c r="F4" s="34"/>
      <c r="G4" s="34"/>
      <c r="H4" s="34"/>
      <c r="I4" s="34"/>
      <c r="J4" s="164"/>
      <c r="K4" s="164"/>
      <c r="L4" s="164"/>
      <c r="M4" s="34"/>
      <c r="N4" s="34"/>
    </row>
    <row r="5" spans="1:14" ht="23.25" customHeight="1" thickBot="1" x14ac:dyDescent="0.25"/>
    <row r="6" spans="1:14" ht="15" customHeight="1" x14ac:dyDescent="0.2">
      <c r="A6" s="197" t="s">
        <v>2</v>
      </c>
      <c r="B6" s="198"/>
      <c r="C6" s="199"/>
      <c r="D6" s="3"/>
      <c r="E6" s="4"/>
    </row>
    <row r="7" spans="1:14" ht="28.5" x14ac:dyDescent="0.2">
      <c r="A7" s="82" t="s">
        <v>3</v>
      </c>
      <c r="B7" s="6" t="s">
        <v>4</v>
      </c>
      <c r="C7" s="27" t="s">
        <v>142</v>
      </c>
      <c r="D7" s="7"/>
    </row>
    <row r="8" spans="1:14" ht="33.75" customHeight="1" thickBot="1" x14ac:dyDescent="0.25">
      <c r="A8" s="99" t="s">
        <v>25</v>
      </c>
      <c r="B8" s="102" t="s">
        <v>6</v>
      </c>
      <c r="C8" s="65" t="s">
        <v>51</v>
      </c>
      <c r="D8" s="8"/>
    </row>
    <row r="9" spans="1:14" ht="24" customHeight="1" thickBot="1" x14ac:dyDescent="0.25">
      <c r="A9" s="9"/>
      <c r="B9" s="9"/>
      <c r="C9" s="9"/>
      <c r="D9" s="10"/>
      <c r="F9" s="11"/>
    </row>
    <row r="10" spans="1:14" ht="18" customHeight="1" thickBot="1" x14ac:dyDescent="0.3">
      <c r="A10" s="200" t="s">
        <v>8</v>
      </c>
      <c r="B10" s="201"/>
      <c r="C10" s="201"/>
      <c r="D10" s="201"/>
      <c r="E10" s="201"/>
      <c r="F10" s="202"/>
      <c r="G10" s="203">
        <v>2016</v>
      </c>
      <c r="H10" s="204"/>
      <c r="I10" s="204"/>
      <c r="J10" s="204"/>
      <c r="K10" s="204"/>
      <c r="L10" s="204"/>
      <c r="M10" s="205"/>
    </row>
    <row r="11" spans="1:14" ht="54" customHeight="1" thickBot="1" x14ac:dyDescent="0.25">
      <c r="A11" s="12" t="s">
        <v>9</v>
      </c>
      <c r="B11" s="13" t="s">
        <v>10</v>
      </c>
      <c r="C11" s="14" t="s">
        <v>11</v>
      </c>
      <c r="D11" s="75" t="s">
        <v>12</v>
      </c>
      <c r="E11" s="77" t="s">
        <v>13</v>
      </c>
      <c r="F11" s="75" t="s">
        <v>14</v>
      </c>
      <c r="G11" s="85" t="s">
        <v>15</v>
      </c>
      <c r="H11" s="85" t="s">
        <v>16</v>
      </c>
      <c r="I11" s="85" t="s">
        <v>17</v>
      </c>
      <c r="J11" s="169" t="s">
        <v>204</v>
      </c>
      <c r="K11" s="169" t="s">
        <v>205</v>
      </c>
      <c r="L11" s="169" t="s">
        <v>206</v>
      </c>
      <c r="M11" s="79" t="s">
        <v>18</v>
      </c>
    </row>
    <row r="12" spans="1:14" ht="15" customHeight="1" thickBot="1" x14ac:dyDescent="0.25">
      <c r="A12" s="258" t="s">
        <v>173</v>
      </c>
      <c r="B12" s="254">
        <v>12454</v>
      </c>
      <c r="C12" s="252" t="s">
        <v>52</v>
      </c>
      <c r="D12" s="252" t="s">
        <v>53</v>
      </c>
      <c r="E12" s="244">
        <v>1500000</v>
      </c>
      <c r="F12" s="252" t="s">
        <v>28</v>
      </c>
      <c r="G12" s="244">
        <v>151395.07</v>
      </c>
      <c r="H12" s="244">
        <v>397907.56</v>
      </c>
      <c r="I12" s="244">
        <v>199262.8</v>
      </c>
      <c r="J12" s="244">
        <v>163131.85</v>
      </c>
      <c r="K12" s="244">
        <v>176621.63</v>
      </c>
      <c r="L12" s="244">
        <v>107309.28</v>
      </c>
      <c r="M12" s="251">
        <f>SUM(G12:L14)</f>
        <v>1195628.19</v>
      </c>
    </row>
    <row r="13" spans="1:14" ht="15" customHeight="1" thickBot="1" x14ac:dyDescent="0.25">
      <c r="A13" s="258"/>
      <c r="B13" s="254"/>
      <c r="C13" s="252"/>
      <c r="D13" s="252"/>
      <c r="E13" s="244"/>
      <c r="F13" s="252"/>
      <c r="G13" s="244"/>
      <c r="H13" s="244"/>
      <c r="I13" s="244"/>
      <c r="J13" s="244"/>
      <c r="K13" s="244"/>
      <c r="L13" s="244"/>
      <c r="M13" s="185"/>
    </row>
    <row r="14" spans="1:14" ht="68.25" customHeight="1" thickBot="1" x14ac:dyDescent="0.25">
      <c r="A14" s="258"/>
      <c r="B14" s="254"/>
      <c r="C14" s="252"/>
      <c r="D14" s="252"/>
      <c r="E14" s="244"/>
      <c r="F14" s="252"/>
      <c r="G14" s="244"/>
      <c r="H14" s="244"/>
      <c r="I14" s="244"/>
      <c r="J14" s="244"/>
      <c r="K14" s="244"/>
      <c r="L14" s="244"/>
      <c r="M14" s="186"/>
      <c r="N14" s="152"/>
    </row>
    <row r="15" spans="1:14" ht="37.5" customHeight="1" thickBot="1" x14ac:dyDescent="0.25">
      <c r="A15" s="258" t="s">
        <v>54</v>
      </c>
      <c r="B15" s="254"/>
      <c r="C15" s="252"/>
      <c r="D15" s="252" t="s">
        <v>55</v>
      </c>
      <c r="E15" s="253">
        <v>1</v>
      </c>
      <c r="F15" s="252" t="s">
        <v>144</v>
      </c>
      <c r="G15" s="255">
        <v>1</v>
      </c>
      <c r="H15" s="248">
        <v>1</v>
      </c>
      <c r="I15" s="225" t="s">
        <v>175</v>
      </c>
      <c r="J15" s="245">
        <f>10/10</f>
        <v>1</v>
      </c>
      <c r="K15" s="245">
        <f>1/1</f>
        <v>1</v>
      </c>
      <c r="L15" s="245">
        <f>6/6</f>
        <v>1</v>
      </c>
      <c r="M15" s="248">
        <v>1</v>
      </c>
    </row>
    <row r="16" spans="1:14" ht="27.75" customHeight="1" thickBot="1" x14ac:dyDescent="0.25">
      <c r="A16" s="258"/>
      <c r="B16" s="254"/>
      <c r="C16" s="252"/>
      <c r="D16" s="252"/>
      <c r="E16" s="254"/>
      <c r="F16" s="252"/>
      <c r="G16" s="256"/>
      <c r="H16" s="249"/>
      <c r="I16" s="223"/>
      <c r="J16" s="246"/>
      <c r="K16" s="246"/>
      <c r="L16" s="246"/>
      <c r="M16" s="249"/>
    </row>
    <row r="17" spans="1:13" ht="81" customHeight="1" thickBot="1" x14ac:dyDescent="0.25">
      <c r="A17" s="258"/>
      <c r="B17" s="254"/>
      <c r="C17" s="252"/>
      <c r="D17" s="252"/>
      <c r="E17" s="254"/>
      <c r="F17" s="252"/>
      <c r="G17" s="257"/>
      <c r="H17" s="250"/>
      <c r="I17" s="224"/>
      <c r="J17" s="247"/>
      <c r="K17" s="247"/>
      <c r="L17" s="247"/>
      <c r="M17" s="250"/>
    </row>
    <row r="18" spans="1:13" ht="98.25" customHeight="1" thickBot="1" x14ac:dyDescent="0.25">
      <c r="A18" s="225" t="s">
        <v>56</v>
      </c>
      <c r="B18" s="184">
        <v>12456</v>
      </c>
      <c r="C18" s="225" t="s">
        <v>57</v>
      </c>
      <c r="D18" s="109" t="s">
        <v>58</v>
      </c>
      <c r="E18" s="111">
        <v>1</v>
      </c>
      <c r="F18" s="108" t="s">
        <v>145</v>
      </c>
      <c r="G18" s="153">
        <f>445/522</f>
        <v>0.85249042145593867</v>
      </c>
      <c r="H18" s="153">
        <f>300/327</f>
        <v>0.91743119266055051</v>
      </c>
      <c r="I18" s="153">
        <f>470/535</f>
        <v>0.87850467289719625</v>
      </c>
      <c r="J18" s="171">
        <f>265/313</f>
        <v>0.84664536741214058</v>
      </c>
      <c r="K18" s="171">
        <f>101/105</f>
        <v>0.96190476190476193</v>
      </c>
      <c r="L18" s="171">
        <f>104/106</f>
        <v>0.98113207547169812</v>
      </c>
      <c r="M18" s="154">
        <f>1685/1908</f>
        <v>0.88312368972746336</v>
      </c>
    </row>
    <row r="19" spans="1:13" ht="85.5" customHeight="1" thickBot="1" x14ac:dyDescent="0.25">
      <c r="A19" s="223"/>
      <c r="B19" s="185"/>
      <c r="C19" s="223"/>
      <c r="D19" s="109" t="s">
        <v>59</v>
      </c>
      <c r="E19" s="111">
        <v>1</v>
      </c>
      <c r="F19" s="108" t="s">
        <v>145</v>
      </c>
      <c r="G19" s="42">
        <v>1</v>
      </c>
      <c r="H19" s="42">
        <v>1</v>
      </c>
      <c r="I19" s="42">
        <v>1</v>
      </c>
      <c r="J19" s="171">
        <f>33/33</f>
        <v>1</v>
      </c>
      <c r="K19" s="171">
        <f>25/25</f>
        <v>1</v>
      </c>
      <c r="L19" s="171">
        <f>34/34</f>
        <v>1</v>
      </c>
      <c r="M19" s="122">
        <f>174/174</f>
        <v>1</v>
      </c>
    </row>
    <row r="20" spans="1:13" ht="72" customHeight="1" thickBot="1" x14ac:dyDescent="0.25">
      <c r="A20" s="224"/>
      <c r="B20" s="186"/>
      <c r="C20" s="224"/>
      <c r="D20" s="109" t="s">
        <v>60</v>
      </c>
      <c r="E20" s="111">
        <v>1</v>
      </c>
      <c r="F20" s="108" t="s">
        <v>146</v>
      </c>
      <c r="G20" s="42">
        <f>32/32</f>
        <v>1</v>
      </c>
      <c r="H20" s="42">
        <f>37/37</f>
        <v>1</v>
      </c>
      <c r="I20" s="42">
        <f>42/42</f>
        <v>1</v>
      </c>
      <c r="J20" s="171">
        <f>38/38</f>
        <v>1</v>
      </c>
      <c r="K20" s="171">
        <f>36/36</f>
        <v>1</v>
      </c>
      <c r="L20" s="171">
        <f>40/40</f>
        <v>1</v>
      </c>
      <c r="M20" s="42">
        <f>225/225</f>
        <v>1</v>
      </c>
    </row>
    <row r="21" spans="1:13" x14ac:dyDescent="0.2">
      <c r="A21" s="20"/>
      <c r="B21" s="21"/>
      <c r="C21" s="38"/>
      <c r="D21" s="38"/>
      <c r="E21" s="39"/>
      <c r="F21" s="39"/>
      <c r="G21" s="39"/>
      <c r="H21" s="39"/>
      <c r="I21" s="39"/>
      <c r="J21" s="167"/>
      <c r="K21" s="167"/>
      <c r="L21" s="167"/>
      <c r="M21" s="39"/>
    </row>
    <row r="24" spans="1:13" x14ac:dyDescent="0.2">
      <c r="A24" s="11"/>
      <c r="B24" s="40"/>
      <c r="C24" s="40"/>
      <c r="D24" s="40"/>
      <c r="E24" s="40"/>
    </row>
  </sheetData>
  <mergeCells count="31">
    <mergeCell ref="F12:F14"/>
    <mergeCell ref="G12:G14"/>
    <mergeCell ref="H12:H14"/>
    <mergeCell ref="A18:A20"/>
    <mergeCell ref="B18:B20"/>
    <mergeCell ref="C18:C20"/>
    <mergeCell ref="A12:A17"/>
    <mergeCell ref="B12:B17"/>
    <mergeCell ref="C12:C17"/>
    <mergeCell ref="M15:M17"/>
    <mergeCell ref="M12:M14"/>
    <mergeCell ref="I12:I14"/>
    <mergeCell ref="I15:I17"/>
    <mergeCell ref="A2:M2"/>
    <mergeCell ref="A3:N3"/>
    <mergeCell ref="A6:C6"/>
    <mergeCell ref="A10:F10"/>
    <mergeCell ref="G10:M10"/>
    <mergeCell ref="D15:D17"/>
    <mergeCell ref="E15:E17"/>
    <mergeCell ref="F15:F17"/>
    <mergeCell ref="G15:G17"/>
    <mergeCell ref="H15:H17"/>
    <mergeCell ref="E12:E14"/>
    <mergeCell ref="D12:D14"/>
    <mergeCell ref="J12:J14"/>
    <mergeCell ref="K12:K14"/>
    <mergeCell ref="L12:L14"/>
    <mergeCell ref="J15:J17"/>
    <mergeCell ref="K15:K17"/>
    <mergeCell ref="L15:L17"/>
  </mergeCells>
  <pageMargins left="0.51181102362204722" right="0.11811023622047245" top="0.74803149606299213" bottom="0.35433070866141736" header="0.31496062992125984" footer="0.31496062992125984"/>
  <pageSetup scale="5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FFC000"/>
  </sheetPr>
  <dimension ref="A2:N14"/>
  <sheetViews>
    <sheetView zoomScale="80" zoomScaleNormal="80" workbookViewId="0">
      <selection activeCell="C20" sqref="C20"/>
    </sheetView>
  </sheetViews>
  <sheetFormatPr baseColWidth="10" defaultRowHeight="10.5" x14ac:dyDescent="0.15"/>
  <cols>
    <col min="1" max="1" width="18.140625" style="50" customWidth="1"/>
    <col min="2" max="2" width="16.85546875" style="50" customWidth="1"/>
    <col min="3" max="3" width="22.7109375" style="50" customWidth="1"/>
    <col min="4" max="4" width="22" style="50" customWidth="1"/>
    <col min="5" max="5" width="16.42578125" style="50" customWidth="1"/>
    <col min="6" max="6" width="12.5703125" style="50" customWidth="1"/>
    <col min="7" max="7" width="15.85546875" style="50" bestFit="1" customWidth="1"/>
    <col min="8" max="8" width="16.42578125" style="50" bestFit="1" customWidth="1"/>
    <col min="9" max="9" width="16.28515625" style="50" bestFit="1" customWidth="1"/>
    <col min="10" max="12" width="16.28515625" style="50" customWidth="1"/>
    <col min="13" max="13" width="17.140625" style="50" bestFit="1" customWidth="1"/>
    <col min="14" max="14" width="1.85546875" style="50" customWidth="1"/>
    <col min="15" max="250" width="11.42578125" style="50"/>
    <col min="251" max="251" width="18.140625" style="50" customWidth="1"/>
    <col min="252" max="252" width="19.85546875" style="50" customWidth="1"/>
    <col min="253" max="253" width="23.140625" style="50" customWidth="1"/>
    <col min="254" max="254" width="22" style="50" customWidth="1"/>
    <col min="255" max="255" width="17.28515625" style="50" customWidth="1"/>
    <col min="256" max="256" width="10.42578125" style="50" customWidth="1"/>
    <col min="257" max="261" width="16.140625" style="50" customWidth="1"/>
    <col min="262" max="265" width="17.28515625" style="50" customWidth="1"/>
    <col min="266" max="268" width="16.28515625" style="50" customWidth="1"/>
    <col min="269" max="269" width="16.7109375" style="50" customWidth="1"/>
    <col min="270" max="506" width="11.42578125" style="50"/>
    <col min="507" max="507" width="18.140625" style="50" customWidth="1"/>
    <col min="508" max="508" width="19.85546875" style="50" customWidth="1"/>
    <col min="509" max="509" width="23.140625" style="50" customWidth="1"/>
    <col min="510" max="510" width="22" style="50" customWidth="1"/>
    <col min="511" max="511" width="17.28515625" style="50" customWidth="1"/>
    <col min="512" max="512" width="10.42578125" style="50" customWidth="1"/>
    <col min="513" max="517" width="16.140625" style="50" customWidth="1"/>
    <col min="518" max="521" width="17.28515625" style="50" customWidth="1"/>
    <col min="522" max="524" width="16.28515625" style="50" customWidth="1"/>
    <col min="525" max="525" width="16.7109375" style="50" customWidth="1"/>
    <col min="526" max="762" width="11.42578125" style="50"/>
    <col min="763" max="763" width="18.140625" style="50" customWidth="1"/>
    <col min="764" max="764" width="19.85546875" style="50" customWidth="1"/>
    <col min="765" max="765" width="23.140625" style="50" customWidth="1"/>
    <col min="766" max="766" width="22" style="50" customWidth="1"/>
    <col min="767" max="767" width="17.28515625" style="50" customWidth="1"/>
    <col min="768" max="768" width="10.42578125" style="50" customWidth="1"/>
    <col min="769" max="773" width="16.140625" style="50" customWidth="1"/>
    <col min="774" max="777" width="17.28515625" style="50" customWidth="1"/>
    <col min="778" max="780" width="16.28515625" style="50" customWidth="1"/>
    <col min="781" max="781" width="16.7109375" style="50" customWidth="1"/>
    <col min="782" max="1018" width="11.42578125" style="50"/>
    <col min="1019" max="1019" width="18.140625" style="50" customWidth="1"/>
    <col min="1020" max="1020" width="19.85546875" style="50" customWidth="1"/>
    <col min="1021" max="1021" width="23.140625" style="50" customWidth="1"/>
    <col min="1022" max="1022" width="22" style="50" customWidth="1"/>
    <col min="1023" max="1023" width="17.28515625" style="50" customWidth="1"/>
    <col min="1024" max="1024" width="10.42578125" style="50" customWidth="1"/>
    <col min="1025" max="1029" width="16.140625" style="50" customWidth="1"/>
    <col min="1030" max="1033" width="17.28515625" style="50" customWidth="1"/>
    <col min="1034" max="1036" width="16.28515625" style="50" customWidth="1"/>
    <col min="1037" max="1037" width="16.7109375" style="50" customWidth="1"/>
    <col min="1038" max="1274" width="11.42578125" style="50"/>
    <col min="1275" max="1275" width="18.140625" style="50" customWidth="1"/>
    <col min="1276" max="1276" width="19.85546875" style="50" customWidth="1"/>
    <col min="1277" max="1277" width="23.140625" style="50" customWidth="1"/>
    <col min="1278" max="1278" width="22" style="50" customWidth="1"/>
    <col min="1279" max="1279" width="17.28515625" style="50" customWidth="1"/>
    <col min="1280" max="1280" width="10.42578125" style="50" customWidth="1"/>
    <col min="1281" max="1285" width="16.140625" style="50" customWidth="1"/>
    <col min="1286" max="1289" width="17.28515625" style="50" customWidth="1"/>
    <col min="1290" max="1292" width="16.28515625" style="50" customWidth="1"/>
    <col min="1293" max="1293" width="16.7109375" style="50" customWidth="1"/>
    <col min="1294" max="1530" width="11.42578125" style="50"/>
    <col min="1531" max="1531" width="18.140625" style="50" customWidth="1"/>
    <col min="1532" max="1532" width="19.85546875" style="50" customWidth="1"/>
    <col min="1533" max="1533" width="23.140625" style="50" customWidth="1"/>
    <col min="1534" max="1534" width="22" style="50" customWidth="1"/>
    <col min="1535" max="1535" width="17.28515625" style="50" customWidth="1"/>
    <col min="1536" max="1536" width="10.42578125" style="50" customWidth="1"/>
    <col min="1537" max="1541" width="16.140625" style="50" customWidth="1"/>
    <col min="1542" max="1545" width="17.28515625" style="50" customWidth="1"/>
    <col min="1546" max="1548" width="16.28515625" style="50" customWidth="1"/>
    <col min="1549" max="1549" width="16.7109375" style="50" customWidth="1"/>
    <col min="1550" max="1786" width="11.42578125" style="50"/>
    <col min="1787" max="1787" width="18.140625" style="50" customWidth="1"/>
    <col min="1788" max="1788" width="19.85546875" style="50" customWidth="1"/>
    <col min="1789" max="1789" width="23.140625" style="50" customWidth="1"/>
    <col min="1790" max="1790" width="22" style="50" customWidth="1"/>
    <col min="1791" max="1791" width="17.28515625" style="50" customWidth="1"/>
    <col min="1792" max="1792" width="10.42578125" style="50" customWidth="1"/>
    <col min="1793" max="1797" width="16.140625" style="50" customWidth="1"/>
    <col min="1798" max="1801" width="17.28515625" style="50" customWidth="1"/>
    <col min="1802" max="1804" width="16.28515625" style="50" customWidth="1"/>
    <col min="1805" max="1805" width="16.7109375" style="50" customWidth="1"/>
    <col min="1806" max="2042" width="11.42578125" style="50"/>
    <col min="2043" max="2043" width="18.140625" style="50" customWidth="1"/>
    <col min="2044" max="2044" width="19.85546875" style="50" customWidth="1"/>
    <col min="2045" max="2045" width="23.140625" style="50" customWidth="1"/>
    <col min="2046" max="2046" width="22" style="50" customWidth="1"/>
    <col min="2047" max="2047" width="17.28515625" style="50" customWidth="1"/>
    <col min="2048" max="2048" width="10.42578125" style="50" customWidth="1"/>
    <col min="2049" max="2053" width="16.140625" style="50" customWidth="1"/>
    <col min="2054" max="2057" width="17.28515625" style="50" customWidth="1"/>
    <col min="2058" max="2060" width="16.28515625" style="50" customWidth="1"/>
    <col min="2061" max="2061" width="16.7109375" style="50" customWidth="1"/>
    <col min="2062" max="2298" width="11.42578125" style="50"/>
    <col min="2299" max="2299" width="18.140625" style="50" customWidth="1"/>
    <col min="2300" max="2300" width="19.85546875" style="50" customWidth="1"/>
    <col min="2301" max="2301" width="23.140625" style="50" customWidth="1"/>
    <col min="2302" max="2302" width="22" style="50" customWidth="1"/>
    <col min="2303" max="2303" width="17.28515625" style="50" customWidth="1"/>
    <col min="2304" max="2304" width="10.42578125" style="50" customWidth="1"/>
    <col min="2305" max="2309" width="16.140625" style="50" customWidth="1"/>
    <col min="2310" max="2313" width="17.28515625" style="50" customWidth="1"/>
    <col min="2314" max="2316" width="16.28515625" style="50" customWidth="1"/>
    <col min="2317" max="2317" width="16.7109375" style="50" customWidth="1"/>
    <col min="2318" max="2554" width="11.42578125" style="50"/>
    <col min="2555" max="2555" width="18.140625" style="50" customWidth="1"/>
    <col min="2556" max="2556" width="19.85546875" style="50" customWidth="1"/>
    <col min="2557" max="2557" width="23.140625" style="50" customWidth="1"/>
    <col min="2558" max="2558" width="22" style="50" customWidth="1"/>
    <col min="2559" max="2559" width="17.28515625" style="50" customWidth="1"/>
    <col min="2560" max="2560" width="10.42578125" style="50" customWidth="1"/>
    <col min="2561" max="2565" width="16.140625" style="50" customWidth="1"/>
    <col min="2566" max="2569" width="17.28515625" style="50" customWidth="1"/>
    <col min="2570" max="2572" width="16.28515625" style="50" customWidth="1"/>
    <col min="2573" max="2573" width="16.7109375" style="50" customWidth="1"/>
    <col min="2574" max="2810" width="11.42578125" style="50"/>
    <col min="2811" max="2811" width="18.140625" style="50" customWidth="1"/>
    <col min="2812" max="2812" width="19.85546875" style="50" customWidth="1"/>
    <col min="2813" max="2813" width="23.140625" style="50" customWidth="1"/>
    <col min="2814" max="2814" width="22" style="50" customWidth="1"/>
    <col min="2815" max="2815" width="17.28515625" style="50" customWidth="1"/>
    <col min="2816" max="2816" width="10.42578125" style="50" customWidth="1"/>
    <col min="2817" max="2821" width="16.140625" style="50" customWidth="1"/>
    <col min="2822" max="2825" width="17.28515625" style="50" customWidth="1"/>
    <col min="2826" max="2828" width="16.28515625" style="50" customWidth="1"/>
    <col min="2829" max="2829" width="16.7109375" style="50" customWidth="1"/>
    <col min="2830" max="3066" width="11.42578125" style="50"/>
    <col min="3067" max="3067" width="18.140625" style="50" customWidth="1"/>
    <col min="3068" max="3068" width="19.85546875" style="50" customWidth="1"/>
    <col min="3069" max="3069" width="23.140625" style="50" customWidth="1"/>
    <col min="3070" max="3070" width="22" style="50" customWidth="1"/>
    <col min="3071" max="3071" width="17.28515625" style="50" customWidth="1"/>
    <col min="3072" max="3072" width="10.42578125" style="50" customWidth="1"/>
    <col min="3073" max="3077" width="16.140625" style="50" customWidth="1"/>
    <col min="3078" max="3081" width="17.28515625" style="50" customWidth="1"/>
    <col min="3082" max="3084" width="16.28515625" style="50" customWidth="1"/>
    <col min="3085" max="3085" width="16.7109375" style="50" customWidth="1"/>
    <col min="3086" max="3322" width="11.42578125" style="50"/>
    <col min="3323" max="3323" width="18.140625" style="50" customWidth="1"/>
    <col min="3324" max="3324" width="19.85546875" style="50" customWidth="1"/>
    <col min="3325" max="3325" width="23.140625" style="50" customWidth="1"/>
    <col min="3326" max="3326" width="22" style="50" customWidth="1"/>
    <col min="3327" max="3327" width="17.28515625" style="50" customWidth="1"/>
    <col min="3328" max="3328" width="10.42578125" style="50" customWidth="1"/>
    <col min="3329" max="3333" width="16.140625" style="50" customWidth="1"/>
    <col min="3334" max="3337" width="17.28515625" style="50" customWidth="1"/>
    <col min="3338" max="3340" width="16.28515625" style="50" customWidth="1"/>
    <col min="3341" max="3341" width="16.7109375" style="50" customWidth="1"/>
    <col min="3342" max="3578" width="11.42578125" style="50"/>
    <col min="3579" max="3579" width="18.140625" style="50" customWidth="1"/>
    <col min="3580" max="3580" width="19.85546875" style="50" customWidth="1"/>
    <col min="3581" max="3581" width="23.140625" style="50" customWidth="1"/>
    <col min="3582" max="3582" width="22" style="50" customWidth="1"/>
    <col min="3583" max="3583" width="17.28515625" style="50" customWidth="1"/>
    <col min="3584" max="3584" width="10.42578125" style="50" customWidth="1"/>
    <col min="3585" max="3589" width="16.140625" style="50" customWidth="1"/>
    <col min="3590" max="3593" width="17.28515625" style="50" customWidth="1"/>
    <col min="3594" max="3596" width="16.28515625" style="50" customWidth="1"/>
    <col min="3597" max="3597" width="16.7109375" style="50" customWidth="1"/>
    <col min="3598" max="3834" width="11.42578125" style="50"/>
    <col min="3835" max="3835" width="18.140625" style="50" customWidth="1"/>
    <col min="3836" max="3836" width="19.85546875" style="50" customWidth="1"/>
    <col min="3837" max="3837" width="23.140625" style="50" customWidth="1"/>
    <col min="3838" max="3838" width="22" style="50" customWidth="1"/>
    <col min="3839" max="3839" width="17.28515625" style="50" customWidth="1"/>
    <col min="3840" max="3840" width="10.42578125" style="50" customWidth="1"/>
    <col min="3841" max="3845" width="16.140625" style="50" customWidth="1"/>
    <col min="3846" max="3849" width="17.28515625" style="50" customWidth="1"/>
    <col min="3850" max="3852" width="16.28515625" style="50" customWidth="1"/>
    <col min="3853" max="3853" width="16.7109375" style="50" customWidth="1"/>
    <col min="3854" max="4090" width="11.42578125" style="50"/>
    <col min="4091" max="4091" width="18.140625" style="50" customWidth="1"/>
    <col min="4092" max="4092" width="19.85546875" style="50" customWidth="1"/>
    <col min="4093" max="4093" width="23.140625" style="50" customWidth="1"/>
    <col min="4094" max="4094" width="22" style="50" customWidth="1"/>
    <col min="4095" max="4095" width="17.28515625" style="50" customWidth="1"/>
    <col min="4096" max="4096" width="10.42578125" style="50" customWidth="1"/>
    <col min="4097" max="4101" width="16.140625" style="50" customWidth="1"/>
    <col min="4102" max="4105" width="17.28515625" style="50" customWidth="1"/>
    <col min="4106" max="4108" width="16.28515625" style="50" customWidth="1"/>
    <col min="4109" max="4109" width="16.7109375" style="50" customWidth="1"/>
    <col min="4110" max="4346" width="11.42578125" style="50"/>
    <col min="4347" max="4347" width="18.140625" style="50" customWidth="1"/>
    <col min="4348" max="4348" width="19.85546875" style="50" customWidth="1"/>
    <col min="4349" max="4349" width="23.140625" style="50" customWidth="1"/>
    <col min="4350" max="4350" width="22" style="50" customWidth="1"/>
    <col min="4351" max="4351" width="17.28515625" style="50" customWidth="1"/>
    <col min="4352" max="4352" width="10.42578125" style="50" customWidth="1"/>
    <col min="4353" max="4357" width="16.140625" style="50" customWidth="1"/>
    <col min="4358" max="4361" width="17.28515625" style="50" customWidth="1"/>
    <col min="4362" max="4364" width="16.28515625" style="50" customWidth="1"/>
    <col min="4365" max="4365" width="16.7109375" style="50" customWidth="1"/>
    <col min="4366" max="4602" width="11.42578125" style="50"/>
    <col min="4603" max="4603" width="18.140625" style="50" customWidth="1"/>
    <col min="4604" max="4604" width="19.85546875" style="50" customWidth="1"/>
    <col min="4605" max="4605" width="23.140625" style="50" customWidth="1"/>
    <col min="4606" max="4606" width="22" style="50" customWidth="1"/>
    <col min="4607" max="4607" width="17.28515625" style="50" customWidth="1"/>
    <col min="4608" max="4608" width="10.42578125" style="50" customWidth="1"/>
    <col min="4609" max="4613" width="16.140625" style="50" customWidth="1"/>
    <col min="4614" max="4617" width="17.28515625" style="50" customWidth="1"/>
    <col min="4618" max="4620" width="16.28515625" style="50" customWidth="1"/>
    <col min="4621" max="4621" width="16.7109375" style="50" customWidth="1"/>
    <col min="4622" max="4858" width="11.42578125" style="50"/>
    <col min="4859" max="4859" width="18.140625" style="50" customWidth="1"/>
    <col min="4860" max="4860" width="19.85546875" style="50" customWidth="1"/>
    <col min="4861" max="4861" width="23.140625" style="50" customWidth="1"/>
    <col min="4862" max="4862" width="22" style="50" customWidth="1"/>
    <col min="4863" max="4863" width="17.28515625" style="50" customWidth="1"/>
    <col min="4864" max="4864" width="10.42578125" style="50" customWidth="1"/>
    <col min="4865" max="4869" width="16.140625" style="50" customWidth="1"/>
    <col min="4870" max="4873" width="17.28515625" style="50" customWidth="1"/>
    <col min="4874" max="4876" width="16.28515625" style="50" customWidth="1"/>
    <col min="4877" max="4877" width="16.7109375" style="50" customWidth="1"/>
    <col min="4878" max="5114" width="11.42578125" style="50"/>
    <col min="5115" max="5115" width="18.140625" style="50" customWidth="1"/>
    <col min="5116" max="5116" width="19.85546875" style="50" customWidth="1"/>
    <col min="5117" max="5117" width="23.140625" style="50" customWidth="1"/>
    <col min="5118" max="5118" width="22" style="50" customWidth="1"/>
    <col min="5119" max="5119" width="17.28515625" style="50" customWidth="1"/>
    <col min="5120" max="5120" width="10.42578125" style="50" customWidth="1"/>
    <col min="5121" max="5125" width="16.140625" style="50" customWidth="1"/>
    <col min="5126" max="5129" width="17.28515625" style="50" customWidth="1"/>
    <col min="5130" max="5132" width="16.28515625" style="50" customWidth="1"/>
    <col min="5133" max="5133" width="16.7109375" style="50" customWidth="1"/>
    <col min="5134" max="5370" width="11.42578125" style="50"/>
    <col min="5371" max="5371" width="18.140625" style="50" customWidth="1"/>
    <col min="5372" max="5372" width="19.85546875" style="50" customWidth="1"/>
    <col min="5373" max="5373" width="23.140625" style="50" customWidth="1"/>
    <col min="5374" max="5374" width="22" style="50" customWidth="1"/>
    <col min="5375" max="5375" width="17.28515625" style="50" customWidth="1"/>
    <col min="5376" max="5376" width="10.42578125" style="50" customWidth="1"/>
    <col min="5377" max="5381" width="16.140625" style="50" customWidth="1"/>
    <col min="5382" max="5385" width="17.28515625" style="50" customWidth="1"/>
    <col min="5386" max="5388" width="16.28515625" style="50" customWidth="1"/>
    <col min="5389" max="5389" width="16.7109375" style="50" customWidth="1"/>
    <col min="5390" max="5626" width="11.42578125" style="50"/>
    <col min="5627" max="5627" width="18.140625" style="50" customWidth="1"/>
    <col min="5628" max="5628" width="19.85546875" style="50" customWidth="1"/>
    <col min="5629" max="5629" width="23.140625" style="50" customWidth="1"/>
    <col min="5630" max="5630" width="22" style="50" customWidth="1"/>
    <col min="5631" max="5631" width="17.28515625" style="50" customWidth="1"/>
    <col min="5632" max="5632" width="10.42578125" style="50" customWidth="1"/>
    <col min="5633" max="5637" width="16.140625" style="50" customWidth="1"/>
    <col min="5638" max="5641" width="17.28515625" style="50" customWidth="1"/>
    <col min="5642" max="5644" width="16.28515625" style="50" customWidth="1"/>
    <col min="5645" max="5645" width="16.7109375" style="50" customWidth="1"/>
    <col min="5646" max="5882" width="11.42578125" style="50"/>
    <col min="5883" max="5883" width="18.140625" style="50" customWidth="1"/>
    <col min="5884" max="5884" width="19.85546875" style="50" customWidth="1"/>
    <col min="5885" max="5885" width="23.140625" style="50" customWidth="1"/>
    <col min="5886" max="5886" width="22" style="50" customWidth="1"/>
    <col min="5887" max="5887" width="17.28515625" style="50" customWidth="1"/>
    <col min="5888" max="5888" width="10.42578125" style="50" customWidth="1"/>
    <col min="5889" max="5893" width="16.140625" style="50" customWidth="1"/>
    <col min="5894" max="5897" width="17.28515625" style="50" customWidth="1"/>
    <col min="5898" max="5900" width="16.28515625" style="50" customWidth="1"/>
    <col min="5901" max="5901" width="16.7109375" style="50" customWidth="1"/>
    <col min="5902" max="6138" width="11.42578125" style="50"/>
    <col min="6139" max="6139" width="18.140625" style="50" customWidth="1"/>
    <col min="6140" max="6140" width="19.85546875" style="50" customWidth="1"/>
    <col min="6141" max="6141" width="23.140625" style="50" customWidth="1"/>
    <col min="6142" max="6142" width="22" style="50" customWidth="1"/>
    <col min="6143" max="6143" width="17.28515625" style="50" customWidth="1"/>
    <col min="6144" max="6144" width="10.42578125" style="50" customWidth="1"/>
    <col min="6145" max="6149" width="16.140625" style="50" customWidth="1"/>
    <col min="6150" max="6153" width="17.28515625" style="50" customWidth="1"/>
    <col min="6154" max="6156" width="16.28515625" style="50" customWidth="1"/>
    <col min="6157" max="6157" width="16.7109375" style="50" customWidth="1"/>
    <col min="6158" max="6394" width="11.42578125" style="50"/>
    <col min="6395" max="6395" width="18.140625" style="50" customWidth="1"/>
    <col min="6396" max="6396" width="19.85546875" style="50" customWidth="1"/>
    <col min="6397" max="6397" width="23.140625" style="50" customWidth="1"/>
    <col min="6398" max="6398" width="22" style="50" customWidth="1"/>
    <col min="6399" max="6399" width="17.28515625" style="50" customWidth="1"/>
    <col min="6400" max="6400" width="10.42578125" style="50" customWidth="1"/>
    <col min="6401" max="6405" width="16.140625" style="50" customWidth="1"/>
    <col min="6406" max="6409" width="17.28515625" style="50" customWidth="1"/>
    <col min="6410" max="6412" width="16.28515625" style="50" customWidth="1"/>
    <col min="6413" max="6413" width="16.7109375" style="50" customWidth="1"/>
    <col min="6414" max="6650" width="11.42578125" style="50"/>
    <col min="6651" max="6651" width="18.140625" style="50" customWidth="1"/>
    <col min="6652" max="6652" width="19.85546875" style="50" customWidth="1"/>
    <col min="6653" max="6653" width="23.140625" style="50" customWidth="1"/>
    <col min="6654" max="6654" width="22" style="50" customWidth="1"/>
    <col min="6655" max="6655" width="17.28515625" style="50" customWidth="1"/>
    <col min="6656" max="6656" width="10.42578125" style="50" customWidth="1"/>
    <col min="6657" max="6661" width="16.140625" style="50" customWidth="1"/>
    <col min="6662" max="6665" width="17.28515625" style="50" customWidth="1"/>
    <col min="6666" max="6668" width="16.28515625" style="50" customWidth="1"/>
    <col min="6669" max="6669" width="16.7109375" style="50" customWidth="1"/>
    <col min="6670" max="6906" width="11.42578125" style="50"/>
    <col min="6907" max="6907" width="18.140625" style="50" customWidth="1"/>
    <col min="6908" max="6908" width="19.85546875" style="50" customWidth="1"/>
    <col min="6909" max="6909" width="23.140625" style="50" customWidth="1"/>
    <col min="6910" max="6910" width="22" style="50" customWidth="1"/>
    <col min="6911" max="6911" width="17.28515625" style="50" customWidth="1"/>
    <col min="6912" max="6912" width="10.42578125" style="50" customWidth="1"/>
    <col min="6913" max="6917" width="16.140625" style="50" customWidth="1"/>
    <col min="6918" max="6921" width="17.28515625" style="50" customWidth="1"/>
    <col min="6922" max="6924" width="16.28515625" style="50" customWidth="1"/>
    <col min="6925" max="6925" width="16.7109375" style="50" customWidth="1"/>
    <col min="6926" max="7162" width="11.42578125" style="50"/>
    <col min="7163" max="7163" width="18.140625" style="50" customWidth="1"/>
    <col min="7164" max="7164" width="19.85546875" style="50" customWidth="1"/>
    <col min="7165" max="7165" width="23.140625" style="50" customWidth="1"/>
    <col min="7166" max="7166" width="22" style="50" customWidth="1"/>
    <col min="7167" max="7167" width="17.28515625" style="50" customWidth="1"/>
    <col min="7168" max="7168" width="10.42578125" style="50" customWidth="1"/>
    <col min="7169" max="7173" width="16.140625" style="50" customWidth="1"/>
    <col min="7174" max="7177" width="17.28515625" style="50" customWidth="1"/>
    <col min="7178" max="7180" width="16.28515625" style="50" customWidth="1"/>
    <col min="7181" max="7181" width="16.7109375" style="50" customWidth="1"/>
    <col min="7182" max="7418" width="11.42578125" style="50"/>
    <col min="7419" max="7419" width="18.140625" style="50" customWidth="1"/>
    <col min="7420" max="7420" width="19.85546875" style="50" customWidth="1"/>
    <col min="7421" max="7421" width="23.140625" style="50" customWidth="1"/>
    <col min="7422" max="7422" width="22" style="50" customWidth="1"/>
    <col min="7423" max="7423" width="17.28515625" style="50" customWidth="1"/>
    <col min="7424" max="7424" width="10.42578125" style="50" customWidth="1"/>
    <col min="7425" max="7429" width="16.140625" style="50" customWidth="1"/>
    <col min="7430" max="7433" width="17.28515625" style="50" customWidth="1"/>
    <col min="7434" max="7436" width="16.28515625" style="50" customWidth="1"/>
    <col min="7437" max="7437" width="16.7109375" style="50" customWidth="1"/>
    <col min="7438" max="7674" width="11.42578125" style="50"/>
    <col min="7675" max="7675" width="18.140625" style="50" customWidth="1"/>
    <col min="7676" max="7676" width="19.85546875" style="50" customWidth="1"/>
    <col min="7677" max="7677" width="23.140625" style="50" customWidth="1"/>
    <col min="7678" max="7678" width="22" style="50" customWidth="1"/>
    <col min="7679" max="7679" width="17.28515625" style="50" customWidth="1"/>
    <col min="7680" max="7680" width="10.42578125" style="50" customWidth="1"/>
    <col min="7681" max="7685" width="16.140625" style="50" customWidth="1"/>
    <col min="7686" max="7689" width="17.28515625" style="50" customWidth="1"/>
    <col min="7690" max="7692" width="16.28515625" style="50" customWidth="1"/>
    <col min="7693" max="7693" width="16.7109375" style="50" customWidth="1"/>
    <col min="7694" max="7930" width="11.42578125" style="50"/>
    <col min="7931" max="7931" width="18.140625" style="50" customWidth="1"/>
    <col min="7932" max="7932" width="19.85546875" style="50" customWidth="1"/>
    <col min="7933" max="7933" width="23.140625" style="50" customWidth="1"/>
    <col min="7934" max="7934" width="22" style="50" customWidth="1"/>
    <col min="7935" max="7935" width="17.28515625" style="50" customWidth="1"/>
    <col min="7936" max="7936" width="10.42578125" style="50" customWidth="1"/>
    <col min="7937" max="7941" width="16.140625" style="50" customWidth="1"/>
    <col min="7942" max="7945" width="17.28515625" style="50" customWidth="1"/>
    <col min="7946" max="7948" width="16.28515625" style="50" customWidth="1"/>
    <col min="7949" max="7949" width="16.7109375" style="50" customWidth="1"/>
    <col min="7950" max="8186" width="11.42578125" style="50"/>
    <col min="8187" max="8187" width="18.140625" style="50" customWidth="1"/>
    <col min="8188" max="8188" width="19.85546875" style="50" customWidth="1"/>
    <col min="8189" max="8189" width="23.140625" style="50" customWidth="1"/>
    <col min="8190" max="8190" width="22" style="50" customWidth="1"/>
    <col min="8191" max="8191" width="17.28515625" style="50" customWidth="1"/>
    <col min="8192" max="8192" width="10.42578125" style="50" customWidth="1"/>
    <col min="8193" max="8197" width="16.140625" style="50" customWidth="1"/>
    <col min="8198" max="8201" width="17.28515625" style="50" customWidth="1"/>
    <col min="8202" max="8204" width="16.28515625" style="50" customWidth="1"/>
    <col min="8205" max="8205" width="16.7109375" style="50" customWidth="1"/>
    <col min="8206" max="8442" width="11.42578125" style="50"/>
    <col min="8443" max="8443" width="18.140625" style="50" customWidth="1"/>
    <col min="8444" max="8444" width="19.85546875" style="50" customWidth="1"/>
    <col min="8445" max="8445" width="23.140625" style="50" customWidth="1"/>
    <col min="8446" max="8446" width="22" style="50" customWidth="1"/>
    <col min="8447" max="8447" width="17.28515625" style="50" customWidth="1"/>
    <col min="8448" max="8448" width="10.42578125" style="50" customWidth="1"/>
    <col min="8449" max="8453" width="16.140625" style="50" customWidth="1"/>
    <col min="8454" max="8457" width="17.28515625" style="50" customWidth="1"/>
    <col min="8458" max="8460" width="16.28515625" style="50" customWidth="1"/>
    <col min="8461" max="8461" width="16.7109375" style="50" customWidth="1"/>
    <col min="8462" max="8698" width="11.42578125" style="50"/>
    <col min="8699" max="8699" width="18.140625" style="50" customWidth="1"/>
    <col min="8700" max="8700" width="19.85546875" style="50" customWidth="1"/>
    <col min="8701" max="8701" width="23.140625" style="50" customWidth="1"/>
    <col min="8702" max="8702" width="22" style="50" customWidth="1"/>
    <col min="8703" max="8703" width="17.28515625" style="50" customWidth="1"/>
    <col min="8704" max="8704" width="10.42578125" style="50" customWidth="1"/>
    <col min="8705" max="8709" width="16.140625" style="50" customWidth="1"/>
    <col min="8710" max="8713" width="17.28515625" style="50" customWidth="1"/>
    <col min="8714" max="8716" width="16.28515625" style="50" customWidth="1"/>
    <col min="8717" max="8717" width="16.7109375" style="50" customWidth="1"/>
    <col min="8718" max="8954" width="11.42578125" style="50"/>
    <col min="8955" max="8955" width="18.140625" style="50" customWidth="1"/>
    <col min="8956" max="8956" width="19.85546875" style="50" customWidth="1"/>
    <col min="8957" max="8957" width="23.140625" style="50" customWidth="1"/>
    <col min="8958" max="8958" width="22" style="50" customWidth="1"/>
    <col min="8959" max="8959" width="17.28515625" style="50" customWidth="1"/>
    <col min="8960" max="8960" width="10.42578125" style="50" customWidth="1"/>
    <col min="8961" max="8965" width="16.140625" style="50" customWidth="1"/>
    <col min="8966" max="8969" width="17.28515625" style="50" customWidth="1"/>
    <col min="8970" max="8972" width="16.28515625" style="50" customWidth="1"/>
    <col min="8973" max="8973" width="16.7109375" style="50" customWidth="1"/>
    <col min="8974" max="9210" width="11.42578125" style="50"/>
    <col min="9211" max="9211" width="18.140625" style="50" customWidth="1"/>
    <col min="9212" max="9212" width="19.85546875" style="50" customWidth="1"/>
    <col min="9213" max="9213" width="23.140625" style="50" customWidth="1"/>
    <col min="9214" max="9214" width="22" style="50" customWidth="1"/>
    <col min="9215" max="9215" width="17.28515625" style="50" customWidth="1"/>
    <col min="9216" max="9216" width="10.42578125" style="50" customWidth="1"/>
    <col min="9217" max="9221" width="16.140625" style="50" customWidth="1"/>
    <col min="9222" max="9225" width="17.28515625" style="50" customWidth="1"/>
    <col min="9226" max="9228" width="16.28515625" style="50" customWidth="1"/>
    <col min="9229" max="9229" width="16.7109375" style="50" customWidth="1"/>
    <col min="9230" max="9466" width="11.42578125" style="50"/>
    <col min="9467" max="9467" width="18.140625" style="50" customWidth="1"/>
    <col min="9468" max="9468" width="19.85546875" style="50" customWidth="1"/>
    <col min="9469" max="9469" width="23.140625" style="50" customWidth="1"/>
    <col min="9470" max="9470" width="22" style="50" customWidth="1"/>
    <col min="9471" max="9471" width="17.28515625" style="50" customWidth="1"/>
    <col min="9472" max="9472" width="10.42578125" style="50" customWidth="1"/>
    <col min="9473" max="9477" width="16.140625" style="50" customWidth="1"/>
    <col min="9478" max="9481" width="17.28515625" style="50" customWidth="1"/>
    <col min="9482" max="9484" width="16.28515625" style="50" customWidth="1"/>
    <col min="9485" max="9485" width="16.7109375" style="50" customWidth="1"/>
    <col min="9486" max="9722" width="11.42578125" style="50"/>
    <col min="9723" max="9723" width="18.140625" style="50" customWidth="1"/>
    <col min="9724" max="9724" width="19.85546875" style="50" customWidth="1"/>
    <col min="9725" max="9725" width="23.140625" style="50" customWidth="1"/>
    <col min="9726" max="9726" width="22" style="50" customWidth="1"/>
    <col min="9727" max="9727" width="17.28515625" style="50" customWidth="1"/>
    <col min="9728" max="9728" width="10.42578125" style="50" customWidth="1"/>
    <col min="9729" max="9733" width="16.140625" style="50" customWidth="1"/>
    <col min="9734" max="9737" width="17.28515625" style="50" customWidth="1"/>
    <col min="9738" max="9740" width="16.28515625" style="50" customWidth="1"/>
    <col min="9741" max="9741" width="16.7109375" style="50" customWidth="1"/>
    <col min="9742" max="9978" width="11.42578125" style="50"/>
    <col min="9979" max="9979" width="18.140625" style="50" customWidth="1"/>
    <col min="9980" max="9980" width="19.85546875" style="50" customWidth="1"/>
    <col min="9981" max="9981" width="23.140625" style="50" customWidth="1"/>
    <col min="9982" max="9982" width="22" style="50" customWidth="1"/>
    <col min="9983" max="9983" width="17.28515625" style="50" customWidth="1"/>
    <col min="9984" max="9984" width="10.42578125" style="50" customWidth="1"/>
    <col min="9985" max="9989" width="16.140625" style="50" customWidth="1"/>
    <col min="9990" max="9993" width="17.28515625" style="50" customWidth="1"/>
    <col min="9994" max="9996" width="16.28515625" style="50" customWidth="1"/>
    <col min="9997" max="9997" width="16.7109375" style="50" customWidth="1"/>
    <col min="9998" max="10234" width="11.42578125" style="50"/>
    <col min="10235" max="10235" width="18.140625" style="50" customWidth="1"/>
    <col min="10236" max="10236" width="19.85546875" style="50" customWidth="1"/>
    <col min="10237" max="10237" width="23.140625" style="50" customWidth="1"/>
    <col min="10238" max="10238" width="22" style="50" customWidth="1"/>
    <col min="10239" max="10239" width="17.28515625" style="50" customWidth="1"/>
    <col min="10240" max="10240" width="10.42578125" style="50" customWidth="1"/>
    <col min="10241" max="10245" width="16.140625" style="50" customWidth="1"/>
    <col min="10246" max="10249" width="17.28515625" style="50" customWidth="1"/>
    <col min="10250" max="10252" width="16.28515625" style="50" customWidth="1"/>
    <col min="10253" max="10253" width="16.7109375" style="50" customWidth="1"/>
    <col min="10254" max="10490" width="11.42578125" style="50"/>
    <col min="10491" max="10491" width="18.140625" style="50" customWidth="1"/>
    <col min="10492" max="10492" width="19.85546875" style="50" customWidth="1"/>
    <col min="10493" max="10493" width="23.140625" style="50" customWidth="1"/>
    <col min="10494" max="10494" width="22" style="50" customWidth="1"/>
    <col min="10495" max="10495" width="17.28515625" style="50" customWidth="1"/>
    <col min="10496" max="10496" width="10.42578125" style="50" customWidth="1"/>
    <col min="10497" max="10501" width="16.140625" style="50" customWidth="1"/>
    <col min="10502" max="10505" width="17.28515625" style="50" customWidth="1"/>
    <col min="10506" max="10508" width="16.28515625" style="50" customWidth="1"/>
    <col min="10509" max="10509" width="16.7109375" style="50" customWidth="1"/>
    <col min="10510" max="10746" width="11.42578125" style="50"/>
    <col min="10747" max="10747" width="18.140625" style="50" customWidth="1"/>
    <col min="10748" max="10748" width="19.85546875" style="50" customWidth="1"/>
    <col min="10749" max="10749" width="23.140625" style="50" customWidth="1"/>
    <col min="10750" max="10750" width="22" style="50" customWidth="1"/>
    <col min="10751" max="10751" width="17.28515625" style="50" customWidth="1"/>
    <col min="10752" max="10752" width="10.42578125" style="50" customWidth="1"/>
    <col min="10753" max="10757" width="16.140625" style="50" customWidth="1"/>
    <col min="10758" max="10761" width="17.28515625" style="50" customWidth="1"/>
    <col min="10762" max="10764" width="16.28515625" style="50" customWidth="1"/>
    <col min="10765" max="10765" width="16.7109375" style="50" customWidth="1"/>
    <col min="10766" max="11002" width="11.42578125" style="50"/>
    <col min="11003" max="11003" width="18.140625" style="50" customWidth="1"/>
    <col min="11004" max="11004" width="19.85546875" style="50" customWidth="1"/>
    <col min="11005" max="11005" width="23.140625" style="50" customWidth="1"/>
    <col min="11006" max="11006" width="22" style="50" customWidth="1"/>
    <col min="11007" max="11007" width="17.28515625" style="50" customWidth="1"/>
    <col min="11008" max="11008" width="10.42578125" style="50" customWidth="1"/>
    <col min="11009" max="11013" width="16.140625" style="50" customWidth="1"/>
    <col min="11014" max="11017" width="17.28515625" style="50" customWidth="1"/>
    <col min="11018" max="11020" width="16.28515625" style="50" customWidth="1"/>
    <col min="11021" max="11021" width="16.7109375" style="50" customWidth="1"/>
    <col min="11022" max="11258" width="11.42578125" style="50"/>
    <col min="11259" max="11259" width="18.140625" style="50" customWidth="1"/>
    <col min="11260" max="11260" width="19.85546875" style="50" customWidth="1"/>
    <col min="11261" max="11261" width="23.140625" style="50" customWidth="1"/>
    <col min="11262" max="11262" width="22" style="50" customWidth="1"/>
    <col min="11263" max="11263" width="17.28515625" style="50" customWidth="1"/>
    <col min="11264" max="11264" width="10.42578125" style="50" customWidth="1"/>
    <col min="11265" max="11269" width="16.140625" style="50" customWidth="1"/>
    <col min="11270" max="11273" width="17.28515625" style="50" customWidth="1"/>
    <col min="11274" max="11276" width="16.28515625" style="50" customWidth="1"/>
    <col min="11277" max="11277" width="16.7109375" style="50" customWidth="1"/>
    <col min="11278" max="11514" width="11.42578125" style="50"/>
    <col min="11515" max="11515" width="18.140625" style="50" customWidth="1"/>
    <col min="11516" max="11516" width="19.85546875" style="50" customWidth="1"/>
    <col min="11517" max="11517" width="23.140625" style="50" customWidth="1"/>
    <col min="11518" max="11518" width="22" style="50" customWidth="1"/>
    <col min="11519" max="11519" width="17.28515625" style="50" customWidth="1"/>
    <col min="11520" max="11520" width="10.42578125" style="50" customWidth="1"/>
    <col min="11521" max="11525" width="16.140625" style="50" customWidth="1"/>
    <col min="11526" max="11529" width="17.28515625" style="50" customWidth="1"/>
    <col min="11530" max="11532" width="16.28515625" style="50" customWidth="1"/>
    <col min="11533" max="11533" width="16.7109375" style="50" customWidth="1"/>
    <col min="11534" max="11770" width="11.42578125" style="50"/>
    <col min="11771" max="11771" width="18.140625" style="50" customWidth="1"/>
    <col min="11772" max="11772" width="19.85546875" style="50" customWidth="1"/>
    <col min="11773" max="11773" width="23.140625" style="50" customWidth="1"/>
    <col min="11774" max="11774" width="22" style="50" customWidth="1"/>
    <col min="11775" max="11775" width="17.28515625" style="50" customWidth="1"/>
    <col min="11776" max="11776" width="10.42578125" style="50" customWidth="1"/>
    <col min="11777" max="11781" width="16.140625" style="50" customWidth="1"/>
    <col min="11782" max="11785" width="17.28515625" style="50" customWidth="1"/>
    <col min="11786" max="11788" width="16.28515625" style="50" customWidth="1"/>
    <col min="11789" max="11789" width="16.7109375" style="50" customWidth="1"/>
    <col min="11790" max="12026" width="11.42578125" style="50"/>
    <col min="12027" max="12027" width="18.140625" style="50" customWidth="1"/>
    <col min="12028" max="12028" width="19.85546875" style="50" customWidth="1"/>
    <col min="12029" max="12029" width="23.140625" style="50" customWidth="1"/>
    <col min="12030" max="12030" width="22" style="50" customWidth="1"/>
    <col min="12031" max="12031" width="17.28515625" style="50" customWidth="1"/>
    <col min="12032" max="12032" width="10.42578125" style="50" customWidth="1"/>
    <col min="12033" max="12037" width="16.140625" style="50" customWidth="1"/>
    <col min="12038" max="12041" width="17.28515625" style="50" customWidth="1"/>
    <col min="12042" max="12044" width="16.28515625" style="50" customWidth="1"/>
    <col min="12045" max="12045" width="16.7109375" style="50" customWidth="1"/>
    <col min="12046" max="12282" width="11.42578125" style="50"/>
    <col min="12283" max="12283" width="18.140625" style="50" customWidth="1"/>
    <col min="12284" max="12284" width="19.85546875" style="50" customWidth="1"/>
    <col min="12285" max="12285" width="23.140625" style="50" customWidth="1"/>
    <col min="12286" max="12286" width="22" style="50" customWidth="1"/>
    <col min="12287" max="12287" width="17.28515625" style="50" customWidth="1"/>
    <col min="12288" max="12288" width="10.42578125" style="50" customWidth="1"/>
    <col min="12289" max="12293" width="16.140625" style="50" customWidth="1"/>
    <col min="12294" max="12297" width="17.28515625" style="50" customWidth="1"/>
    <col min="12298" max="12300" width="16.28515625" style="50" customWidth="1"/>
    <col min="12301" max="12301" width="16.7109375" style="50" customWidth="1"/>
    <col min="12302" max="12538" width="11.42578125" style="50"/>
    <col min="12539" max="12539" width="18.140625" style="50" customWidth="1"/>
    <col min="12540" max="12540" width="19.85546875" style="50" customWidth="1"/>
    <col min="12541" max="12541" width="23.140625" style="50" customWidth="1"/>
    <col min="12542" max="12542" width="22" style="50" customWidth="1"/>
    <col min="12543" max="12543" width="17.28515625" style="50" customWidth="1"/>
    <col min="12544" max="12544" width="10.42578125" style="50" customWidth="1"/>
    <col min="12545" max="12549" width="16.140625" style="50" customWidth="1"/>
    <col min="12550" max="12553" width="17.28515625" style="50" customWidth="1"/>
    <col min="12554" max="12556" width="16.28515625" style="50" customWidth="1"/>
    <col min="12557" max="12557" width="16.7109375" style="50" customWidth="1"/>
    <col min="12558" max="12794" width="11.42578125" style="50"/>
    <col min="12795" max="12795" width="18.140625" style="50" customWidth="1"/>
    <col min="12796" max="12796" width="19.85546875" style="50" customWidth="1"/>
    <col min="12797" max="12797" width="23.140625" style="50" customWidth="1"/>
    <col min="12798" max="12798" width="22" style="50" customWidth="1"/>
    <col min="12799" max="12799" width="17.28515625" style="50" customWidth="1"/>
    <col min="12800" max="12800" width="10.42578125" style="50" customWidth="1"/>
    <col min="12801" max="12805" width="16.140625" style="50" customWidth="1"/>
    <col min="12806" max="12809" width="17.28515625" style="50" customWidth="1"/>
    <col min="12810" max="12812" width="16.28515625" style="50" customWidth="1"/>
    <col min="12813" max="12813" width="16.7109375" style="50" customWidth="1"/>
    <col min="12814" max="13050" width="11.42578125" style="50"/>
    <col min="13051" max="13051" width="18.140625" style="50" customWidth="1"/>
    <col min="13052" max="13052" width="19.85546875" style="50" customWidth="1"/>
    <col min="13053" max="13053" width="23.140625" style="50" customWidth="1"/>
    <col min="13054" max="13054" width="22" style="50" customWidth="1"/>
    <col min="13055" max="13055" width="17.28515625" style="50" customWidth="1"/>
    <col min="13056" max="13056" width="10.42578125" style="50" customWidth="1"/>
    <col min="13057" max="13061" width="16.140625" style="50" customWidth="1"/>
    <col min="13062" max="13065" width="17.28515625" style="50" customWidth="1"/>
    <col min="13066" max="13068" width="16.28515625" style="50" customWidth="1"/>
    <col min="13069" max="13069" width="16.7109375" style="50" customWidth="1"/>
    <col min="13070" max="13306" width="11.42578125" style="50"/>
    <col min="13307" max="13307" width="18.140625" style="50" customWidth="1"/>
    <col min="13308" max="13308" width="19.85546875" style="50" customWidth="1"/>
    <col min="13309" max="13309" width="23.140625" style="50" customWidth="1"/>
    <col min="13310" max="13310" width="22" style="50" customWidth="1"/>
    <col min="13311" max="13311" width="17.28515625" style="50" customWidth="1"/>
    <col min="13312" max="13312" width="10.42578125" style="50" customWidth="1"/>
    <col min="13313" max="13317" width="16.140625" style="50" customWidth="1"/>
    <col min="13318" max="13321" width="17.28515625" style="50" customWidth="1"/>
    <col min="13322" max="13324" width="16.28515625" style="50" customWidth="1"/>
    <col min="13325" max="13325" width="16.7109375" style="50" customWidth="1"/>
    <col min="13326" max="13562" width="11.42578125" style="50"/>
    <col min="13563" max="13563" width="18.140625" style="50" customWidth="1"/>
    <col min="13564" max="13564" width="19.85546875" style="50" customWidth="1"/>
    <col min="13565" max="13565" width="23.140625" style="50" customWidth="1"/>
    <col min="13566" max="13566" width="22" style="50" customWidth="1"/>
    <col min="13567" max="13567" width="17.28515625" style="50" customWidth="1"/>
    <col min="13568" max="13568" width="10.42578125" style="50" customWidth="1"/>
    <col min="13569" max="13573" width="16.140625" style="50" customWidth="1"/>
    <col min="13574" max="13577" width="17.28515625" style="50" customWidth="1"/>
    <col min="13578" max="13580" width="16.28515625" style="50" customWidth="1"/>
    <col min="13581" max="13581" width="16.7109375" style="50" customWidth="1"/>
    <col min="13582" max="13818" width="11.42578125" style="50"/>
    <col min="13819" max="13819" width="18.140625" style="50" customWidth="1"/>
    <col min="13820" max="13820" width="19.85546875" style="50" customWidth="1"/>
    <col min="13821" max="13821" width="23.140625" style="50" customWidth="1"/>
    <col min="13822" max="13822" width="22" style="50" customWidth="1"/>
    <col min="13823" max="13823" width="17.28515625" style="50" customWidth="1"/>
    <col min="13824" max="13824" width="10.42578125" style="50" customWidth="1"/>
    <col min="13825" max="13829" width="16.140625" style="50" customWidth="1"/>
    <col min="13830" max="13833" width="17.28515625" style="50" customWidth="1"/>
    <col min="13834" max="13836" width="16.28515625" style="50" customWidth="1"/>
    <col min="13837" max="13837" width="16.7109375" style="50" customWidth="1"/>
    <col min="13838" max="14074" width="11.42578125" style="50"/>
    <col min="14075" max="14075" width="18.140625" style="50" customWidth="1"/>
    <col min="14076" max="14076" width="19.85546875" style="50" customWidth="1"/>
    <col min="14077" max="14077" width="23.140625" style="50" customWidth="1"/>
    <col min="14078" max="14078" width="22" style="50" customWidth="1"/>
    <col min="14079" max="14079" width="17.28515625" style="50" customWidth="1"/>
    <col min="14080" max="14080" width="10.42578125" style="50" customWidth="1"/>
    <col min="14081" max="14085" width="16.140625" style="50" customWidth="1"/>
    <col min="14086" max="14089" width="17.28515625" style="50" customWidth="1"/>
    <col min="14090" max="14092" width="16.28515625" style="50" customWidth="1"/>
    <col min="14093" max="14093" width="16.7109375" style="50" customWidth="1"/>
    <col min="14094" max="14330" width="11.42578125" style="50"/>
    <col min="14331" max="14331" width="18.140625" style="50" customWidth="1"/>
    <col min="14332" max="14332" width="19.85546875" style="50" customWidth="1"/>
    <col min="14333" max="14333" width="23.140625" style="50" customWidth="1"/>
    <col min="14334" max="14334" width="22" style="50" customWidth="1"/>
    <col min="14335" max="14335" width="17.28515625" style="50" customWidth="1"/>
    <col min="14336" max="14336" width="10.42578125" style="50" customWidth="1"/>
    <col min="14337" max="14341" width="16.140625" style="50" customWidth="1"/>
    <col min="14342" max="14345" width="17.28515625" style="50" customWidth="1"/>
    <col min="14346" max="14348" width="16.28515625" style="50" customWidth="1"/>
    <col min="14349" max="14349" width="16.7109375" style="50" customWidth="1"/>
    <col min="14350" max="14586" width="11.42578125" style="50"/>
    <col min="14587" max="14587" width="18.140625" style="50" customWidth="1"/>
    <col min="14588" max="14588" width="19.85546875" style="50" customWidth="1"/>
    <col min="14589" max="14589" width="23.140625" style="50" customWidth="1"/>
    <col min="14590" max="14590" width="22" style="50" customWidth="1"/>
    <col min="14591" max="14591" width="17.28515625" style="50" customWidth="1"/>
    <col min="14592" max="14592" width="10.42578125" style="50" customWidth="1"/>
    <col min="14593" max="14597" width="16.140625" style="50" customWidth="1"/>
    <col min="14598" max="14601" width="17.28515625" style="50" customWidth="1"/>
    <col min="14602" max="14604" width="16.28515625" style="50" customWidth="1"/>
    <col min="14605" max="14605" width="16.7109375" style="50" customWidth="1"/>
    <col min="14606" max="14842" width="11.42578125" style="50"/>
    <col min="14843" max="14843" width="18.140625" style="50" customWidth="1"/>
    <col min="14844" max="14844" width="19.85546875" style="50" customWidth="1"/>
    <col min="14845" max="14845" width="23.140625" style="50" customWidth="1"/>
    <col min="14846" max="14846" width="22" style="50" customWidth="1"/>
    <col min="14847" max="14847" width="17.28515625" style="50" customWidth="1"/>
    <col min="14848" max="14848" width="10.42578125" style="50" customWidth="1"/>
    <col min="14849" max="14853" width="16.140625" style="50" customWidth="1"/>
    <col min="14854" max="14857" width="17.28515625" style="50" customWidth="1"/>
    <col min="14858" max="14860" width="16.28515625" style="50" customWidth="1"/>
    <col min="14861" max="14861" width="16.7109375" style="50" customWidth="1"/>
    <col min="14862" max="15098" width="11.42578125" style="50"/>
    <col min="15099" max="15099" width="18.140625" style="50" customWidth="1"/>
    <col min="15100" max="15100" width="19.85546875" style="50" customWidth="1"/>
    <col min="15101" max="15101" width="23.140625" style="50" customWidth="1"/>
    <col min="15102" max="15102" width="22" style="50" customWidth="1"/>
    <col min="15103" max="15103" width="17.28515625" style="50" customWidth="1"/>
    <col min="15104" max="15104" width="10.42578125" style="50" customWidth="1"/>
    <col min="15105" max="15109" width="16.140625" style="50" customWidth="1"/>
    <col min="15110" max="15113" width="17.28515625" style="50" customWidth="1"/>
    <col min="15114" max="15116" width="16.28515625" style="50" customWidth="1"/>
    <col min="15117" max="15117" width="16.7109375" style="50" customWidth="1"/>
    <col min="15118" max="15354" width="11.42578125" style="50"/>
    <col min="15355" max="15355" width="18.140625" style="50" customWidth="1"/>
    <col min="15356" max="15356" width="19.85546875" style="50" customWidth="1"/>
    <col min="15357" max="15357" width="23.140625" style="50" customWidth="1"/>
    <col min="15358" max="15358" width="22" style="50" customWidth="1"/>
    <col min="15359" max="15359" width="17.28515625" style="50" customWidth="1"/>
    <col min="15360" max="15360" width="10.42578125" style="50" customWidth="1"/>
    <col min="15361" max="15365" width="16.140625" style="50" customWidth="1"/>
    <col min="15366" max="15369" width="17.28515625" style="50" customWidth="1"/>
    <col min="15370" max="15372" width="16.28515625" style="50" customWidth="1"/>
    <col min="15373" max="15373" width="16.7109375" style="50" customWidth="1"/>
    <col min="15374" max="15610" width="11.42578125" style="50"/>
    <col min="15611" max="15611" width="18.140625" style="50" customWidth="1"/>
    <col min="15612" max="15612" width="19.85546875" style="50" customWidth="1"/>
    <col min="15613" max="15613" width="23.140625" style="50" customWidth="1"/>
    <col min="15614" max="15614" width="22" style="50" customWidth="1"/>
    <col min="15615" max="15615" width="17.28515625" style="50" customWidth="1"/>
    <col min="15616" max="15616" width="10.42578125" style="50" customWidth="1"/>
    <col min="15617" max="15621" width="16.140625" style="50" customWidth="1"/>
    <col min="15622" max="15625" width="17.28515625" style="50" customWidth="1"/>
    <col min="15626" max="15628" width="16.28515625" style="50" customWidth="1"/>
    <col min="15629" max="15629" width="16.7109375" style="50" customWidth="1"/>
    <col min="15630" max="15866" width="11.42578125" style="50"/>
    <col min="15867" max="15867" width="18.140625" style="50" customWidth="1"/>
    <col min="15868" max="15868" width="19.85546875" style="50" customWidth="1"/>
    <col min="15869" max="15869" width="23.140625" style="50" customWidth="1"/>
    <col min="15870" max="15870" width="22" style="50" customWidth="1"/>
    <col min="15871" max="15871" width="17.28515625" style="50" customWidth="1"/>
    <col min="15872" max="15872" width="10.42578125" style="50" customWidth="1"/>
    <col min="15873" max="15877" width="16.140625" style="50" customWidth="1"/>
    <col min="15878" max="15881" width="17.28515625" style="50" customWidth="1"/>
    <col min="15882" max="15884" width="16.28515625" style="50" customWidth="1"/>
    <col min="15885" max="15885" width="16.7109375" style="50" customWidth="1"/>
    <col min="15886" max="16122" width="11.42578125" style="50"/>
    <col min="16123" max="16123" width="18.140625" style="50" customWidth="1"/>
    <col min="16124" max="16124" width="19.85546875" style="50" customWidth="1"/>
    <col min="16125" max="16125" width="23.140625" style="50" customWidth="1"/>
    <col min="16126" max="16126" width="22" style="50" customWidth="1"/>
    <col min="16127" max="16127" width="17.28515625" style="50" customWidth="1"/>
    <col min="16128" max="16128" width="10.42578125" style="50" customWidth="1"/>
    <col min="16129" max="16133" width="16.140625" style="50" customWidth="1"/>
    <col min="16134" max="16137" width="17.28515625" style="50" customWidth="1"/>
    <col min="16138" max="16140" width="16.28515625" style="50" customWidth="1"/>
    <col min="16141" max="16141" width="16.7109375" style="50" customWidth="1"/>
    <col min="16142" max="16384" width="11.42578125" style="50"/>
  </cols>
  <sheetData>
    <row r="2" spans="1:14" ht="13.5" x14ac:dyDescent="0.2">
      <c r="A2" s="261" t="s">
        <v>0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86"/>
    </row>
    <row r="3" spans="1:14" ht="13.5" x14ac:dyDescent="0.2">
      <c r="A3" s="261" t="s">
        <v>1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</row>
    <row r="4" spans="1:14" x14ac:dyDescent="0.1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</row>
    <row r="5" spans="1:14" ht="11.25" thickBot="1" x14ac:dyDescent="0.2"/>
    <row r="6" spans="1:14" ht="13.5" x14ac:dyDescent="0.2">
      <c r="A6" s="262" t="s">
        <v>2</v>
      </c>
      <c r="B6" s="263"/>
      <c r="C6" s="264"/>
      <c r="D6" s="52"/>
      <c r="E6" s="53"/>
    </row>
    <row r="7" spans="1:14" ht="26.25" customHeight="1" x14ac:dyDescent="0.15">
      <c r="A7" s="87" t="s">
        <v>3</v>
      </c>
      <c r="B7" s="88" t="s">
        <v>4</v>
      </c>
      <c r="C7" s="89" t="s">
        <v>142</v>
      </c>
      <c r="D7" s="54"/>
    </row>
    <row r="8" spans="1:14" ht="26.25" thickBot="1" x14ac:dyDescent="0.2">
      <c r="A8" s="99" t="s">
        <v>25</v>
      </c>
      <c r="B8" s="102" t="s">
        <v>6</v>
      </c>
      <c r="C8" s="65" t="s">
        <v>112</v>
      </c>
      <c r="D8" s="55"/>
    </row>
    <row r="9" spans="1:14" ht="11.25" thickBot="1" x14ac:dyDescent="0.2">
      <c r="A9" s="56"/>
      <c r="B9" s="56"/>
      <c r="C9" s="56"/>
      <c r="D9" s="57"/>
      <c r="F9" s="58"/>
    </row>
    <row r="10" spans="1:14" ht="14.25" thickBot="1" x14ac:dyDescent="0.25">
      <c r="A10" s="265" t="s">
        <v>8</v>
      </c>
      <c r="B10" s="266"/>
      <c r="C10" s="266"/>
      <c r="D10" s="266"/>
      <c r="E10" s="266"/>
      <c r="F10" s="267"/>
      <c r="G10" s="268">
        <v>2016</v>
      </c>
      <c r="H10" s="269"/>
      <c r="I10" s="269"/>
      <c r="J10" s="269"/>
      <c r="K10" s="269"/>
      <c r="L10" s="269"/>
      <c r="M10" s="270"/>
    </row>
    <row r="11" spans="1:14" ht="48" customHeight="1" thickBot="1" x14ac:dyDescent="0.2">
      <c r="A11" s="74" t="s">
        <v>9</v>
      </c>
      <c r="B11" s="75" t="s">
        <v>10</v>
      </c>
      <c r="C11" s="76" t="s">
        <v>11</v>
      </c>
      <c r="D11" s="75" t="s">
        <v>12</v>
      </c>
      <c r="E11" s="77" t="s">
        <v>13</v>
      </c>
      <c r="F11" s="75" t="s">
        <v>14</v>
      </c>
      <c r="G11" s="78" t="s">
        <v>15</v>
      </c>
      <c r="H11" s="78" t="s">
        <v>16</v>
      </c>
      <c r="I11" s="78" t="s">
        <v>17</v>
      </c>
      <c r="J11" s="78" t="s">
        <v>204</v>
      </c>
      <c r="K11" s="78" t="s">
        <v>205</v>
      </c>
      <c r="L11" s="78" t="s">
        <v>206</v>
      </c>
      <c r="M11" s="79" t="s">
        <v>18</v>
      </c>
    </row>
    <row r="12" spans="1:14" ht="43.5" customHeight="1" thickBot="1" x14ac:dyDescent="0.2">
      <c r="A12" s="225" t="s">
        <v>113</v>
      </c>
      <c r="B12" s="259">
        <v>12389</v>
      </c>
      <c r="C12" s="181" t="s">
        <v>114</v>
      </c>
      <c r="D12" s="80" t="s">
        <v>115</v>
      </c>
      <c r="E12" s="110">
        <v>2</v>
      </c>
      <c r="F12" s="110" t="s">
        <v>92</v>
      </c>
      <c r="G12" s="108">
        <v>0</v>
      </c>
      <c r="H12" s="108">
        <v>0</v>
      </c>
      <c r="I12" s="108">
        <v>0</v>
      </c>
      <c r="J12" s="157">
        <v>0</v>
      </c>
      <c r="K12" s="157">
        <v>0</v>
      </c>
      <c r="L12" s="157">
        <v>1</v>
      </c>
      <c r="M12" s="108">
        <f>SUM(G12:L12)</f>
        <v>1</v>
      </c>
    </row>
    <row r="13" spans="1:14" ht="132" customHeight="1" thickBot="1" x14ac:dyDescent="0.2">
      <c r="A13" s="224"/>
      <c r="B13" s="260"/>
      <c r="C13" s="183"/>
      <c r="D13" s="108" t="s">
        <v>151</v>
      </c>
      <c r="E13" s="81">
        <v>38924117</v>
      </c>
      <c r="F13" s="104" t="s">
        <v>93</v>
      </c>
      <c r="G13" s="81">
        <v>18531221</v>
      </c>
      <c r="H13" s="81">
        <v>3000462</v>
      </c>
      <c r="I13" s="96">
        <v>3033094</v>
      </c>
      <c r="J13" s="96">
        <v>3594661</v>
      </c>
      <c r="K13" s="96">
        <v>2325048</v>
      </c>
      <c r="L13" s="96">
        <v>1843314</v>
      </c>
      <c r="M13" s="91">
        <f>SUM(G13:L13)</f>
        <v>32327800</v>
      </c>
      <c r="N13" s="151"/>
    </row>
    <row r="14" spans="1:14" x14ac:dyDescent="0.15">
      <c r="G14" s="59"/>
      <c r="H14" s="59"/>
      <c r="I14" s="59"/>
      <c r="J14" s="59"/>
      <c r="K14" s="59"/>
      <c r="L14" s="59"/>
    </row>
  </sheetData>
  <mergeCells count="8">
    <mergeCell ref="A12:A13"/>
    <mergeCell ref="B12:B13"/>
    <mergeCell ref="C12:C13"/>
    <mergeCell ref="A2:M2"/>
    <mergeCell ref="A3:N3"/>
    <mergeCell ref="A6:C6"/>
    <mergeCell ref="A10:F10"/>
    <mergeCell ref="G10:M10"/>
  </mergeCells>
  <pageMargins left="0" right="0" top="0.74803149606299213" bottom="0.74803149606299213" header="0.31496062992125984" footer="0.31496062992125984"/>
  <pageSetup scale="6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rgb="FFFF0000"/>
  </sheetPr>
  <dimension ref="A2:O28"/>
  <sheetViews>
    <sheetView topLeftCell="D1" zoomScale="80" zoomScaleNormal="80" workbookViewId="0">
      <selection activeCell="F36" sqref="F36"/>
    </sheetView>
  </sheetViews>
  <sheetFormatPr baseColWidth="10" defaultRowHeight="14.25" x14ac:dyDescent="0.2"/>
  <cols>
    <col min="1" max="1" width="17" style="1" customWidth="1"/>
    <col min="2" max="2" width="19.5703125" style="1" customWidth="1"/>
    <col min="3" max="3" width="22" style="1" customWidth="1"/>
    <col min="4" max="4" width="20.42578125" style="1" customWidth="1"/>
    <col min="5" max="5" width="18.85546875" style="1" customWidth="1"/>
    <col min="6" max="6" width="13.28515625" style="1" customWidth="1"/>
    <col min="7" max="8" width="13.42578125" style="1" bestFit="1" customWidth="1"/>
    <col min="9" max="9" width="13.7109375" style="1" bestFit="1" customWidth="1"/>
    <col min="10" max="12" width="13.7109375" style="163" customWidth="1"/>
    <col min="13" max="13" width="16.140625" style="1" customWidth="1"/>
    <col min="14" max="14" width="6.85546875" style="1" customWidth="1"/>
    <col min="15" max="15" width="16.7109375" style="1" bestFit="1" customWidth="1"/>
    <col min="16" max="16384" width="11.42578125" style="1"/>
  </cols>
  <sheetData>
    <row r="2" spans="1:15" ht="18" x14ac:dyDescent="0.25">
      <c r="A2" s="196" t="s">
        <v>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</row>
    <row r="3" spans="1:15" ht="18" x14ac:dyDescent="0.25">
      <c r="A3" s="196" t="s">
        <v>1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</row>
    <row r="4" spans="1:15" ht="18" x14ac:dyDescent="0.25">
      <c r="A4" s="23"/>
      <c r="B4" s="23"/>
      <c r="C4" s="23"/>
      <c r="D4" s="23"/>
      <c r="E4" s="23"/>
      <c r="F4" s="23"/>
      <c r="G4" s="23"/>
      <c r="H4" s="23"/>
      <c r="I4" s="23"/>
      <c r="J4" s="164"/>
      <c r="K4" s="164"/>
      <c r="L4" s="164"/>
      <c r="M4" s="23"/>
      <c r="N4" s="23"/>
    </row>
    <row r="5" spans="1:15" ht="23.25" customHeight="1" thickBot="1" x14ac:dyDescent="0.25"/>
    <row r="6" spans="1:15" x14ac:dyDescent="0.2">
      <c r="A6" s="197" t="s">
        <v>2</v>
      </c>
      <c r="B6" s="198"/>
      <c r="C6" s="199"/>
      <c r="D6" s="25"/>
      <c r="E6" s="4"/>
    </row>
    <row r="7" spans="1:15" ht="28.5" x14ac:dyDescent="0.2">
      <c r="A7" s="82" t="s">
        <v>3</v>
      </c>
      <c r="B7" s="6" t="s">
        <v>4</v>
      </c>
      <c r="C7" s="27" t="s">
        <v>142</v>
      </c>
      <c r="D7" s="28"/>
    </row>
    <row r="8" spans="1:15" ht="42.75" customHeight="1" thickBot="1" x14ac:dyDescent="0.25">
      <c r="A8" s="99" t="s">
        <v>25</v>
      </c>
      <c r="B8" s="102" t="s">
        <v>6</v>
      </c>
      <c r="C8" s="65" t="s">
        <v>26</v>
      </c>
      <c r="D8" s="10"/>
    </row>
    <row r="9" spans="1:15" ht="24" customHeight="1" thickBot="1" x14ac:dyDescent="0.25">
      <c r="A9" s="9"/>
      <c r="B9" s="9"/>
      <c r="C9" s="10"/>
      <c r="D9" s="10"/>
      <c r="F9" s="11"/>
    </row>
    <row r="10" spans="1:15" ht="18" customHeight="1" thickBot="1" x14ac:dyDescent="0.3">
      <c r="A10" s="275" t="s">
        <v>8</v>
      </c>
      <c r="B10" s="276"/>
      <c r="C10" s="276"/>
      <c r="D10" s="276"/>
      <c r="E10" s="276"/>
      <c r="F10" s="277"/>
      <c r="G10" s="278">
        <v>2016</v>
      </c>
      <c r="H10" s="279"/>
      <c r="I10" s="279"/>
      <c r="J10" s="279"/>
      <c r="K10" s="279"/>
      <c r="L10" s="279"/>
      <c r="M10" s="280"/>
    </row>
    <row r="11" spans="1:15" ht="47.25" customHeight="1" thickBot="1" x14ac:dyDescent="0.25">
      <c r="A11" s="12" t="s">
        <v>9</v>
      </c>
      <c r="B11" s="13" t="s">
        <v>10</v>
      </c>
      <c r="C11" s="13" t="s">
        <v>11</v>
      </c>
      <c r="D11" s="13" t="s">
        <v>12</v>
      </c>
      <c r="E11" s="16" t="s">
        <v>13</v>
      </c>
      <c r="F11" s="14" t="s">
        <v>14</v>
      </c>
      <c r="G11" s="18" t="s">
        <v>15</v>
      </c>
      <c r="H11" s="18" t="s">
        <v>16</v>
      </c>
      <c r="I11" s="18" t="s">
        <v>17</v>
      </c>
      <c r="J11" s="166" t="s">
        <v>204</v>
      </c>
      <c r="K11" s="166" t="s">
        <v>205</v>
      </c>
      <c r="L11" s="166" t="s">
        <v>206</v>
      </c>
      <c r="M11" s="19" t="s">
        <v>18</v>
      </c>
    </row>
    <row r="12" spans="1:15" ht="82.5" customHeight="1" thickBot="1" x14ac:dyDescent="0.25">
      <c r="A12" s="225" t="s">
        <v>116</v>
      </c>
      <c r="B12" s="184">
        <v>12432</v>
      </c>
      <c r="C12" s="225" t="s">
        <v>27</v>
      </c>
      <c r="D12" s="181" t="s">
        <v>117</v>
      </c>
      <c r="E12" s="271">
        <v>4400000</v>
      </c>
      <c r="F12" s="181" t="s">
        <v>28</v>
      </c>
      <c r="G12" s="271">
        <v>373608</v>
      </c>
      <c r="H12" s="271">
        <v>389831</v>
      </c>
      <c r="I12" s="271">
        <v>364886.5</v>
      </c>
      <c r="J12" s="159">
        <v>362922.5</v>
      </c>
      <c r="K12" s="159">
        <v>380342</v>
      </c>
      <c r="L12" s="159">
        <v>341892</v>
      </c>
      <c r="M12" s="271">
        <f>SUM(G12:L13)</f>
        <v>2213482</v>
      </c>
      <c r="O12" s="152"/>
    </row>
    <row r="13" spans="1:15" ht="9" hidden="1" customHeight="1" thickBot="1" x14ac:dyDescent="0.25">
      <c r="A13" s="223"/>
      <c r="B13" s="185"/>
      <c r="C13" s="223"/>
      <c r="D13" s="183"/>
      <c r="E13" s="273"/>
      <c r="F13" s="183"/>
      <c r="G13" s="273"/>
      <c r="H13" s="273"/>
      <c r="I13" s="273"/>
      <c r="J13" s="160"/>
      <c r="K13" s="160"/>
      <c r="L13" s="160"/>
      <c r="M13" s="273"/>
    </row>
    <row r="14" spans="1:15" ht="15" customHeight="1" thickBot="1" x14ac:dyDescent="0.25">
      <c r="A14" s="223"/>
      <c r="B14" s="185"/>
      <c r="C14" s="223"/>
      <c r="D14" s="252" t="s">
        <v>118</v>
      </c>
      <c r="E14" s="271">
        <v>1200000</v>
      </c>
      <c r="F14" s="252" t="s">
        <v>28</v>
      </c>
      <c r="G14" s="271">
        <v>148923</v>
      </c>
      <c r="H14" s="271">
        <v>141900</v>
      </c>
      <c r="I14" s="271">
        <v>124653</v>
      </c>
      <c r="J14" s="271">
        <v>118904</v>
      </c>
      <c r="K14" s="271">
        <v>118223</v>
      </c>
      <c r="L14" s="271">
        <v>121066</v>
      </c>
      <c r="M14" s="271">
        <f>SUM(G14:L14)</f>
        <v>773669</v>
      </c>
    </row>
    <row r="15" spans="1:15" ht="29.25" customHeight="1" thickBot="1" x14ac:dyDescent="0.25">
      <c r="A15" s="223"/>
      <c r="B15" s="185"/>
      <c r="C15" s="223"/>
      <c r="D15" s="252"/>
      <c r="E15" s="272"/>
      <c r="F15" s="252"/>
      <c r="G15" s="272"/>
      <c r="H15" s="272"/>
      <c r="I15" s="272"/>
      <c r="J15" s="272">
        <v>118904</v>
      </c>
      <c r="K15" s="272">
        <v>118223</v>
      </c>
      <c r="L15" s="272">
        <v>121066</v>
      </c>
      <c r="M15" s="272"/>
      <c r="O15" s="152"/>
    </row>
    <row r="16" spans="1:15" ht="15.75" customHeight="1" thickBot="1" x14ac:dyDescent="0.25">
      <c r="A16" s="223"/>
      <c r="B16" s="185"/>
      <c r="C16" s="223"/>
      <c r="D16" s="252"/>
      <c r="E16" s="273"/>
      <c r="F16" s="252"/>
      <c r="G16" s="273"/>
      <c r="H16" s="273"/>
      <c r="I16" s="273"/>
      <c r="J16" s="273">
        <v>118904</v>
      </c>
      <c r="K16" s="273">
        <v>118223</v>
      </c>
      <c r="L16" s="273"/>
      <c r="M16" s="273"/>
    </row>
    <row r="17" spans="1:15" ht="24" customHeight="1" thickBot="1" x14ac:dyDescent="0.25">
      <c r="A17" s="223"/>
      <c r="B17" s="185"/>
      <c r="C17" s="223"/>
      <c r="D17" s="252" t="s">
        <v>119</v>
      </c>
      <c r="E17" s="271">
        <v>1500000</v>
      </c>
      <c r="F17" s="252" t="s">
        <v>28</v>
      </c>
      <c r="G17" s="271">
        <v>244735</v>
      </c>
      <c r="H17" s="271">
        <v>257890</v>
      </c>
      <c r="I17" s="271">
        <v>307840</v>
      </c>
      <c r="J17" s="271">
        <v>295855</v>
      </c>
      <c r="K17" s="271">
        <v>325715</v>
      </c>
      <c r="L17" s="271">
        <v>293850</v>
      </c>
      <c r="M17" s="271">
        <f>+G17+H17+I17+J17+K17+L17</f>
        <v>1725885</v>
      </c>
      <c r="O17" s="152"/>
    </row>
    <row r="18" spans="1:15" ht="15.75" customHeight="1" thickBot="1" x14ac:dyDescent="0.25">
      <c r="A18" s="223"/>
      <c r="B18" s="185"/>
      <c r="C18" s="223"/>
      <c r="D18" s="252"/>
      <c r="E18" s="272"/>
      <c r="F18" s="252"/>
      <c r="G18" s="272"/>
      <c r="H18" s="272"/>
      <c r="I18" s="272"/>
      <c r="J18" s="272">
        <v>295855</v>
      </c>
      <c r="K18" s="272">
        <v>325715</v>
      </c>
      <c r="L18" s="272"/>
      <c r="M18" s="272"/>
    </row>
    <row r="19" spans="1:15" ht="24" customHeight="1" thickBot="1" x14ac:dyDescent="0.25">
      <c r="A19" s="223"/>
      <c r="B19" s="185"/>
      <c r="C19" s="223"/>
      <c r="D19" s="252"/>
      <c r="E19" s="273"/>
      <c r="F19" s="252"/>
      <c r="G19" s="273"/>
      <c r="H19" s="273"/>
      <c r="I19" s="273"/>
      <c r="J19" s="273">
        <v>295855</v>
      </c>
      <c r="K19" s="273">
        <v>325715</v>
      </c>
      <c r="L19" s="273"/>
      <c r="M19" s="273"/>
    </row>
    <row r="20" spans="1:15" ht="15" thickBot="1" x14ac:dyDescent="0.25">
      <c r="A20" s="223"/>
      <c r="B20" s="185"/>
      <c r="C20" s="223"/>
      <c r="D20" s="252" t="s">
        <v>120</v>
      </c>
      <c r="E20" s="271">
        <v>700000</v>
      </c>
      <c r="F20" s="252" t="s">
        <v>28</v>
      </c>
      <c r="G20" s="271">
        <v>58810</v>
      </c>
      <c r="H20" s="271">
        <v>82120</v>
      </c>
      <c r="I20" s="271">
        <v>55760</v>
      </c>
      <c r="J20" s="271">
        <v>50910</v>
      </c>
      <c r="K20" s="271">
        <v>60070</v>
      </c>
      <c r="L20" s="271">
        <v>43770</v>
      </c>
      <c r="M20" s="271">
        <f>SUM(G20:L22)</f>
        <v>351440</v>
      </c>
      <c r="O20" s="152"/>
    </row>
    <row r="21" spans="1:15" ht="19.5" customHeight="1" thickBot="1" x14ac:dyDescent="0.25">
      <c r="A21" s="223"/>
      <c r="B21" s="185"/>
      <c r="C21" s="223"/>
      <c r="D21" s="252"/>
      <c r="E21" s="272"/>
      <c r="F21" s="252"/>
      <c r="G21" s="272"/>
      <c r="H21" s="272"/>
      <c r="I21" s="272"/>
      <c r="J21" s="272"/>
      <c r="K21" s="272"/>
      <c r="L21" s="272"/>
      <c r="M21" s="272"/>
    </row>
    <row r="22" spans="1:15" ht="21" customHeight="1" thickBot="1" x14ac:dyDescent="0.25">
      <c r="A22" s="223"/>
      <c r="B22" s="185"/>
      <c r="C22" s="223"/>
      <c r="D22" s="252"/>
      <c r="E22" s="273"/>
      <c r="F22" s="252"/>
      <c r="G22" s="273"/>
      <c r="H22" s="273"/>
      <c r="I22" s="273"/>
      <c r="J22" s="273"/>
      <c r="K22" s="273"/>
      <c r="L22" s="273"/>
      <c r="M22" s="273"/>
    </row>
    <row r="23" spans="1:15" ht="15" thickBot="1" x14ac:dyDescent="0.25">
      <c r="A23" s="223"/>
      <c r="B23" s="185"/>
      <c r="C23" s="223"/>
      <c r="D23" s="252" t="s">
        <v>121</v>
      </c>
      <c r="E23" s="271">
        <v>950000</v>
      </c>
      <c r="F23" s="252" t="s">
        <v>28</v>
      </c>
      <c r="G23" s="271">
        <v>83138</v>
      </c>
      <c r="H23" s="271">
        <v>125466</v>
      </c>
      <c r="I23" s="271">
        <v>63976</v>
      </c>
      <c r="J23" s="271">
        <v>69674</v>
      </c>
      <c r="K23" s="271">
        <v>119944</v>
      </c>
      <c r="L23" s="271">
        <v>128183</v>
      </c>
      <c r="M23" s="271">
        <f>SUM(G23:L25)</f>
        <v>590381</v>
      </c>
      <c r="O23" s="152"/>
    </row>
    <row r="24" spans="1:15" ht="15.75" customHeight="1" thickBot="1" x14ac:dyDescent="0.25">
      <c r="A24" s="223"/>
      <c r="B24" s="185"/>
      <c r="C24" s="223"/>
      <c r="D24" s="252"/>
      <c r="E24" s="272"/>
      <c r="F24" s="252"/>
      <c r="G24" s="272"/>
      <c r="H24" s="272"/>
      <c r="I24" s="272"/>
      <c r="J24" s="272"/>
      <c r="K24" s="272"/>
      <c r="L24" s="272"/>
      <c r="M24" s="272"/>
    </row>
    <row r="25" spans="1:15" ht="27.75" customHeight="1" thickBot="1" x14ac:dyDescent="0.25">
      <c r="A25" s="224"/>
      <c r="B25" s="186"/>
      <c r="C25" s="224"/>
      <c r="D25" s="252"/>
      <c r="E25" s="273"/>
      <c r="F25" s="252"/>
      <c r="G25" s="273"/>
      <c r="H25" s="273"/>
      <c r="I25" s="273"/>
      <c r="J25" s="273"/>
      <c r="K25" s="273"/>
      <c r="L25" s="273"/>
      <c r="M25" s="273"/>
    </row>
    <row r="26" spans="1:15" x14ac:dyDescent="0.2">
      <c r="A26" s="20"/>
      <c r="B26" s="21"/>
      <c r="C26" s="22"/>
      <c r="D26" s="29"/>
      <c r="E26" s="30"/>
      <c r="F26" s="22"/>
      <c r="G26" s="10"/>
      <c r="H26" s="10"/>
      <c r="I26" s="10"/>
      <c r="J26" s="10"/>
      <c r="K26" s="10"/>
      <c r="L26" s="10"/>
      <c r="M26" s="10"/>
    </row>
    <row r="27" spans="1:15" x14ac:dyDescent="0.2">
      <c r="A27" s="274"/>
      <c r="B27" s="274"/>
      <c r="C27" s="274"/>
      <c r="D27" s="274"/>
      <c r="E27" s="274"/>
      <c r="F27" s="22"/>
      <c r="G27" s="10"/>
      <c r="H27" s="10"/>
      <c r="I27" s="10"/>
      <c r="J27" s="10"/>
      <c r="K27" s="10"/>
      <c r="L27" s="10"/>
      <c r="M27" s="10"/>
    </row>
    <row r="28" spans="1:15" x14ac:dyDescent="0.2">
      <c r="A28" s="31"/>
      <c r="B28" s="31"/>
      <c r="C28" s="31"/>
      <c r="D28" s="31"/>
      <c r="E28" s="31"/>
      <c r="F28" s="22"/>
      <c r="G28" s="10"/>
      <c r="H28" s="10"/>
      <c r="I28" s="10"/>
      <c r="J28" s="10"/>
      <c r="K28" s="10"/>
      <c r="L28" s="10"/>
      <c r="M28" s="10"/>
    </row>
  </sheetData>
  <mergeCells count="56">
    <mergeCell ref="F17:F19"/>
    <mergeCell ref="G17:G19"/>
    <mergeCell ref="D14:D16"/>
    <mergeCell ref="E14:E16"/>
    <mergeCell ref="F14:F16"/>
    <mergeCell ref="G14:G16"/>
    <mergeCell ref="H14:H16"/>
    <mergeCell ref="A2:M2"/>
    <mergeCell ref="A3:N3"/>
    <mergeCell ref="A6:C6"/>
    <mergeCell ref="A10:F10"/>
    <mergeCell ref="G10:M10"/>
    <mergeCell ref="H17:H19"/>
    <mergeCell ref="M12:M13"/>
    <mergeCell ref="I14:I16"/>
    <mergeCell ref="G12:G13"/>
    <mergeCell ref="H12:H13"/>
    <mergeCell ref="I12:I13"/>
    <mergeCell ref="M14:M16"/>
    <mergeCell ref="I17:I19"/>
    <mergeCell ref="M17:M19"/>
    <mergeCell ref="J14:J16"/>
    <mergeCell ref="K14:K16"/>
    <mergeCell ref="L14:L16"/>
    <mergeCell ref="J17:J19"/>
    <mergeCell ref="K17:K19"/>
    <mergeCell ref="L17:L19"/>
    <mergeCell ref="H23:H25"/>
    <mergeCell ref="G20:G22"/>
    <mergeCell ref="H20:H22"/>
    <mergeCell ref="M23:M25"/>
    <mergeCell ref="I23:I25"/>
    <mergeCell ref="M20:M22"/>
    <mergeCell ref="I20:I22"/>
    <mergeCell ref="J23:J25"/>
    <mergeCell ref="K23:K25"/>
    <mergeCell ref="L23:L25"/>
    <mergeCell ref="J20:J22"/>
    <mergeCell ref="K20:K22"/>
    <mergeCell ref="L20:L22"/>
    <mergeCell ref="F23:F25"/>
    <mergeCell ref="D20:D22"/>
    <mergeCell ref="F20:F22"/>
    <mergeCell ref="G23:G25"/>
    <mergeCell ref="A27:E27"/>
    <mergeCell ref="A12:A25"/>
    <mergeCell ref="B12:B25"/>
    <mergeCell ref="C12:C25"/>
    <mergeCell ref="D12:D13"/>
    <mergeCell ref="E12:E13"/>
    <mergeCell ref="F12:F13"/>
    <mergeCell ref="D23:D25"/>
    <mergeCell ref="E23:E25"/>
    <mergeCell ref="E20:E22"/>
    <mergeCell ref="D17:D19"/>
    <mergeCell ref="E17:E19"/>
  </mergeCells>
  <pageMargins left="0.51181102362204722" right="0.11811023622047245" top="0.74803149606299213" bottom="0.74803149606299213" header="0.31496062992125984" footer="0.31496062992125984"/>
  <pageSetup scale="6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theme="3" tint="-0.499984740745262"/>
  </sheetPr>
  <dimension ref="A2:N21"/>
  <sheetViews>
    <sheetView zoomScale="80" zoomScaleNormal="80" workbookViewId="0">
      <selection activeCell="A3" sqref="A3:N3"/>
    </sheetView>
  </sheetViews>
  <sheetFormatPr baseColWidth="10" defaultRowHeight="14.25" x14ac:dyDescent="0.2"/>
  <cols>
    <col min="1" max="1" width="23.5703125" style="1" customWidth="1"/>
    <col min="2" max="2" width="18.85546875" style="1" customWidth="1"/>
    <col min="3" max="3" width="22" style="1" customWidth="1"/>
    <col min="4" max="4" width="23.140625" style="1" customWidth="1"/>
    <col min="5" max="5" width="11.42578125" style="1" customWidth="1"/>
    <col min="6" max="6" width="16.85546875" style="1" customWidth="1"/>
    <col min="7" max="7" width="12.5703125" style="1" customWidth="1"/>
    <col min="8" max="8" width="12" style="1" customWidth="1"/>
    <col min="9" max="9" width="11.42578125" style="1"/>
    <col min="10" max="12" width="11.42578125" style="163"/>
    <col min="13" max="13" width="11.42578125" style="1"/>
    <col min="14" max="14" width="3.42578125" style="1" customWidth="1"/>
    <col min="15" max="15" width="27" style="1" bestFit="1" customWidth="1"/>
    <col min="16" max="16384" width="11.42578125" style="1"/>
  </cols>
  <sheetData>
    <row r="2" spans="1:14" ht="18" x14ac:dyDescent="0.25">
      <c r="A2" s="196" t="s">
        <v>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</row>
    <row r="3" spans="1:14" ht="18" x14ac:dyDescent="0.25">
      <c r="A3" s="196" t="s">
        <v>1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</row>
    <row r="4" spans="1:14" ht="18" x14ac:dyDescent="0.25">
      <c r="A4" s="41"/>
      <c r="B4" s="41"/>
      <c r="C4" s="41"/>
      <c r="D4" s="41"/>
      <c r="E4" s="41"/>
      <c r="F4" s="41"/>
      <c r="G4" s="41"/>
      <c r="H4" s="41"/>
      <c r="I4" s="41"/>
      <c r="J4" s="164"/>
      <c r="K4" s="164"/>
      <c r="L4" s="164"/>
      <c r="M4" s="41"/>
      <c r="N4" s="41"/>
    </row>
    <row r="5" spans="1:14" ht="15" thickBot="1" x14ac:dyDescent="0.25"/>
    <row r="6" spans="1:14" x14ac:dyDescent="0.2">
      <c r="A6" s="197" t="s">
        <v>2</v>
      </c>
      <c r="B6" s="198"/>
      <c r="C6" s="199"/>
      <c r="D6" s="3"/>
      <c r="E6" s="4"/>
    </row>
    <row r="7" spans="1:14" ht="28.5" x14ac:dyDescent="0.2">
      <c r="A7" s="82" t="s">
        <v>3</v>
      </c>
      <c r="B7" s="6" t="s">
        <v>4</v>
      </c>
      <c r="C7" s="27" t="s">
        <v>142</v>
      </c>
      <c r="D7" s="7"/>
    </row>
    <row r="8" spans="1:14" ht="35.25" customHeight="1" thickBot="1" x14ac:dyDescent="0.25">
      <c r="A8" s="99" t="s">
        <v>29</v>
      </c>
      <c r="B8" s="102" t="s">
        <v>77</v>
      </c>
      <c r="C8" s="65" t="s">
        <v>122</v>
      </c>
      <c r="D8" s="8"/>
    </row>
    <row r="9" spans="1:14" ht="18" customHeight="1" thickBot="1" x14ac:dyDescent="0.25">
      <c r="A9" s="9"/>
      <c r="B9" s="9"/>
      <c r="C9" s="9"/>
      <c r="D9" s="10"/>
      <c r="F9" s="11"/>
    </row>
    <row r="10" spans="1:14" ht="18.75" thickBot="1" x14ac:dyDescent="0.3">
      <c r="A10" s="200" t="s">
        <v>8</v>
      </c>
      <c r="B10" s="201"/>
      <c r="C10" s="201"/>
      <c r="D10" s="201"/>
      <c r="E10" s="201"/>
      <c r="F10" s="202"/>
      <c r="G10" s="203">
        <v>2016</v>
      </c>
      <c r="H10" s="204"/>
      <c r="I10" s="204"/>
      <c r="J10" s="204"/>
      <c r="K10" s="204"/>
      <c r="L10" s="204"/>
      <c r="M10" s="205"/>
    </row>
    <row r="11" spans="1:14" ht="42" customHeight="1" thickBot="1" x14ac:dyDescent="0.25">
      <c r="A11" s="12" t="s">
        <v>9</v>
      </c>
      <c r="B11" s="13" t="s">
        <v>10</v>
      </c>
      <c r="C11" s="14" t="s">
        <v>11</v>
      </c>
      <c r="D11" s="17" t="s">
        <v>12</v>
      </c>
      <c r="E11" s="16" t="s">
        <v>13</v>
      </c>
      <c r="F11" s="17" t="s">
        <v>78</v>
      </c>
      <c r="G11" s="18" t="s">
        <v>15</v>
      </c>
      <c r="H11" s="18" t="s">
        <v>16</v>
      </c>
      <c r="I11" s="18" t="s">
        <v>17</v>
      </c>
      <c r="J11" s="166" t="s">
        <v>204</v>
      </c>
      <c r="K11" s="166" t="s">
        <v>205</v>
      </c>
      <c r="L11" s="166" t="s">
        <v>206</v>
      </c>
      <c r="M11" s="19" t="s">
        <v>18</v>
      </c>
    </row>
    <row r="12" spans="1:14" ht="27.75" customHeight="1" x14ac:dyDescent="0.2">
      <c r="A12" s="225" t="s">
        <v>79</v>
      </c>
      <c r="B12" s="184">
        <v>12452</v>
      </c>
      <c r="C12" s="181" t="s">
        <v>80</v>
      </c>
      <c r="D12" s="232" t="s">
        <v>147</v>
      </c>
      <c r="E12" s="221">
        <v>3600</v>
      </c>
      <c r="F12" s="295" t="s">
        <v>149</v>
      </c>
      <c r="G12" s="210">
        <v>3085</v>
      </c>
      <c r="H12" s="210">
        <v>529</v>
      </c>
      <c r="I12" s="210">
        <v>305</v>
      </c>
      <c r="J12" s="283">
        <v>410</v>
      </c>
      <c r="K12" s="283">
        <v>314</v>
      </c>
      <c r="L12" s="283">
        <v>500</v>
      </c>
      <c r="M12" s="292">
        <f>SUM(G12:L14)</f>
        <v>5143</v>
      </c>
    </row>
    <row r="13" spans="1:14" ht="27.75" customHeight="1" x14ac:dyDescent="0.2">
      <c r="A13" s="223"/>
      <c r="B13" s="185"/>
      <c r="C13" s="182"/>
      <c r="D13" s="233"/>
      <c r="E13" s="211"/>
      <c r="F13" s="296"/>
      <c r="G13" s="211"/>
      <c r="H13" s="211"/>
      <c r="I13" s="211"/>
      <c r="J13" s="284"/>
      <c r="K13" s="284"/>
      <c r="L13" s="284"/>
      <c r="M13" s="293"/>
      <c r="N13" s="147"/>
    </row>
    <row r="14" spans="1:14" ht="27.75" customHeight="1" thickBot="1" x14ac:dyDescent="0.25">
      <c r="A14" s="223"/>
      <c r="B14" s="185"/>
      <c r="C14" s="182"/>
      <c r="D14" s="282"/>
      <c r="E14" s="281"/>
      <c r="F14" s="297"/>
      <c r="G14" s="281"/>
      <c r="H14" s="281"/>
      <c r="I14" s="281"/>
      <c r="J14" s="285"/>
      <c r="K14" s="285"/>
      <c r="L14" s="285"/>
      <c r="M14" s="294"/>
    </row>
    <row r="15" spans="1:14" ht="27.75" customHeight="1" x14ac:dyDescent="0.2">
      <c r="A15" s="223"/>
      <c r="B15" s="185"/>
      <c r="C15" s="182"/>
      <c r="D15" s="232" t="s">
        <v>148</v>
      </c>
      <c r="E15" s="184" t="s">
        <v>81</v>
      </c>
      <c r="F15" s="295" t="s">
        <v>150</v>
      </c>
      <c r="G15" s="298">
        <f>(3027/3085)</f>
        <v>0.98119935170178285</v>
      </c>
      <c r="H15" s="298">
        <f>(505/529)</f>
        <v>0.95463137996219283</v>
      </c>
      <c r="I15" s="298">
        <f>(272/305)</f>
        <v>0.8918032786885246</v>
      </c>
      <c r="J15" s="286">
        <f>(306/343)</f>
        <v>0.89212827988338195</v>
      </c>
      <c r="K15" s="286">
        <f>(155/206)</f>
        <v>0.75242718446601942</v>
      </c>
      <c r="L15" s="286">
        <f>(410/435)</f>
        <v>0.94252873563218387</v>
      </c>
      <c r="M15" s="289">
        <f>(4675/4903)</f>
        <v>0.9534978584540077</v>
      </c>
    </row>
    <row r="16" spans="1:14" ht="27.75" customHeight="1" x14ac:dyDescent="0.2">
      <c r="A16" s="223"/>
      <c r="B16" s="185"/>
      <c r="C16" s="182"/>
      <c r="D16" s="233"/>
      <c r="E16" s="185"/>
      <c r="F16" s="296"/>
      <c r="G16" s="185"/>
      <c r="H16" s="185"/>
      <c r="I16" s="185"/>
      <c r="J16" s="287"/>
      <c r="K16" s="287"/>
      <c r="L16" s="287"/>
      <c r="M16" s="290"/>
    </row>
    <row r="17" spans="1:13" ht="27.75" customHeight="1" thickBot="1" x14ac:dyDescent="0.25">
      <c r="A17" s="224"/>
      <c r="B17" s="186"/>
      <c r="C17" s="183"/>
      <c r="D17" s="282"/>
      <c r="E17" s="186"/>
      <c r="F17" s="297"/>
      <c r="G17" s="186"/>
      <c r="H17" s="186"/>
      <c r="I17" s="186"/>
      <c r="J17" s="288"/>
      <c r="K17" s="288"/>
      <c r="L17" s="288"/>
      <c r="M17" s="291"/>
    </row>
    <row r="19" spans="1:13" x14ac:dyDescent="0.2">
      <c r="A19" s="163" t="s">
        <v>150</v>
      </c>
      <c r="G19" s="174" t="s">
        <v>207</v>
      </c>
    </row>
    <row r="20" spans="1:13" ht="15.75" customHeight="1" x14ac:dyDescent="0.2">
      <c r="A20" s="173">
        <v>3027</v>
      </c>
      <c r="B20" s="173">
        <v>505</v>
      </c>
      <c r="C20" s="173">
        <v>272</v>
      </c>
      <c r="D20" s="173">
        <v>306</v>
      </c>
      <c r="E20" s="173">
        <v>155</v>
      </c>
      <c r="F20" s="173">
        <v>410</v>
      </c>
      <c r="G20" s="163">
        <f>SUM(A20:F20)</f>
        <v>4675</v>
      </c>
      <c r="H20" s="168">
        <f>+G20/G21</f>
        <v>0.9534978584540077</v>
      </c>
    </row>
    <row r="21" spans="1:13" x14ac:dyDescent="0.2">
      <c r="A21" s="163">
        <v>3085</v>
      </c>
      <c r="B21" s="163">
        <v>529</v>
      </c>
      <c r="C21" s="163">
        <v>305</v>
      </c>
      <c r="D21" s="163">
        <v>343</v>
      </c>
      <c r="E21" s="163">
        <v>206</v>
      </c>
      <c r="F21" s="163">
        <v>435</v>
      </c>
      <c r="G21" s="163">
        <f>SUM(A21:F21)</f>
        <v>4903</v>
      </c>
      <c r="H21" s="163"/>
    </row>
  </sheetData>
  <mergeCells count="28">
    <mergeCell ref="J15:J17"/>
    <mergeCell ref="K15:K17"/>
    <mergeCell ref="L15:L17"/>
    <mergeCell ref="M15:M17"/>
    <mergeCell ref="A12:A17"/>
    <mergeCell ref="B12:B17"/>
    <mergeCell ref="C12:C17"/>
    <mergeCell ref="M12:M14"/>
    <mergeCell ref="D15:D17"/>
    <mergeCell ref="E15:E17"/>
    <mergeCell ref="F15:F17"/>
    <mergeCell ref="G15:G17"/>
    <mergeCell ref="H15:H17"/>
    <mergeCell ref="I15:I17"/>
    <mergeCell ref="F12:F14"/>
    <mergeCell ref="G12:G14"/>
    <mergeCell ref="H12:H14"/>
    <mergeCell ref="I12:I14"/>
    <mergeCell ref="D12:D14"/>
    <mergeCell ref="E12:E14"/>
    <mergeCell ref="A2:M2"/>
    <mergeCell ref="A3:N3"/>
    <mergeCell ref="A6:C6"/>
    <mergeCell ref="A10:F10"/>
    <mergeCell ref="G10:M10"/>
    <mergeCell ref="J12:J14"/>
    <mergeCell ref="K12:K14"/>
    <mergeCell ref="L12:L14"/>
  </mergeCells>
  <pageMargins left="0.59055118110236227" right="0" top="0.74803149606299213" bottom="0.74803149606299213" header="0.31496062992125984" footer="0.31496062992125984"/>
  <pageSetup scale="6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theme="8" tint="-0.499984740745262"/>
  </sheetPr>
  <dimension ref="A2:N35"/>
  <sheetViews>
    <sheetView zoomScale="80" zoomScaleNormal="80" workbookViewId="0">
      <selection activeCell="K15" sqref="K15:K17"/>
    </sheetView>
  </sheetViews>
  <sheetFormatPr baseColWidth="10" defaultRowHeight="14.25" x14ac:dyDescent="0.2"/>
  <cols>
    <col min="1" max="1" width="16.85546875" style="1" customWidth="1"/>
    <col min="2" max="2" width="19.42578125" style="1" customWidth="1"/>
    <col min="3" max="3" width="22" style="1" customWidth="1"/>
    <col min="4" max="4" width="23.140625" style="1" customWidth="1"/>
    <col min="5" max="5" width="14.7109375" style="1" customWidth="1"/>
    <col min="6" max="6" width="23.28515625" style="1" customWidth="1"/>
    <col min="7" max="7" width="12.5703125" style="1" customWidth="1"/>
    <col min="8" max="8" width="12" style="1" customWidth="1"/>
    <col min="9" max="9" width="11.42578125" style="1"/>
    <col min="10" max="12" width="11.42578125" style="163"/>
    <col min="13" max="13" width="11.42578125" style="1"/>
    <col min="14" max="14" width="3.7109375" style="1" customWidth="1"/>
    <col min="15" max="16384" width="11.42578125" style="1"/>
  </cols>
  <sheetData>
    <row r="2" spans="1:14" ht="18" x14ac:dyDescent="0.25">
      <c r="A2" s="196" t="s">
        <v>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</row>
    <row r="3" spans="1:14" ht="18" x14ac:dyDescent="0.25">
      <c r="A3" s="196" t="s">
        <v>1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</row>
    <row r="4" spans="1:14" ht="18" x14ac:dyDescent="0.25">
      <c r="A4" s="60"/>
      <c r="B4" s="60"/>
      <c r="C4" s="60"/>
      <c r="D4" s="60"/>
      <c r="E4" s="60"/>
      <c r="F4" s="60"/>
      <c r="G4" s="60"/>
      <c r="H4" s="60"/>
      <c r="I4" s="60"/>
      <c r="J4" s="164"/>
      <c r="K4" s="164"/>
      <c r="L4" s="164"/>
      <c r="M4" s="60"/>
      <c r="N4" s="60"/>
    </row>
    <row r="5" spans="1:14" ht="23.25" customHeight="1" thickBot="1" x14ac:dyDescent="0.25"/>
    <row r="6" spans="1:14" ht="15" customHeight="1" x14ac:dyDescent="0.2">
      <c r="A6" s="197" t="s">
        <v>2</v>
      </c>
      <c r="B6" s="198"/>
      <c r="C6" s="199"/>
      <c r="D6" s="3"/>
      <c r="E6" s="4"/>
    </row>
    <row r="7" spans="1:14" ht="28.5" x14ac:dyDescent="0.2">
      <c r="A7" s="82" t="s">
        <v>3</v>
      </c>
      <c r="B7" s="6" t="s">
        <v>4</v>
      </c>
      <c r="C7" s="27" t="s">
        <v>142</v>
      </c>
      <c r="D7" s="7"/>
    </row>
    <row r="8" spans="1:14" ht="42.75" customHeight="1" thickBot="1" x14ac:dyDescent="0.25">
      <c r="A8" s="68" t="s">
        <v>123</v>
      </c>
      <c r="B8" s="102" t="s">
        <v>82</v>
      </c>
      <c r="C8" s="65" t="s">
        <v>96</v>
      </c>
      <c r="D8" s="8"/>
    </row>
    <row r="9" spans="1:14" ht="24" customHeight="1" thickBot="1" x14ac:dyDescent="0.25">
      <c r="A9" s="9"/>
      <c r="B9" s="9"/>
      <c r="C9" s="9"/>
      <c r="D9" s="10"/>
      <c r="F9" s="11"/>
    </row>
    <row r="10" spans="1:14" ht="18" customHeight="1" thickBot="1" x14ac:dyDescent="0.3">
      <c r="A10" s="200" t="s">
        <v>8</v>
      </c>
      <c r="B10" s="201"/>
      <c r="C10" s="201"/>
      <c r="D10" s="201"/>
      <c r="E10" s="201"/>
      <c r="F10" s="202"/>
      <c r="G10" s="203">
        <v>2016</v>
      </c>
      <c r="H10" s="204"/>
      <c r="I10" s="204"/>
      <c r="J10" s="204"/>
      <c r="K10" s="204"/>
      <c r="L10" s="204"/>
      <c r="M10" s="205"/>
    </row>
    <row r="11" spans="1:14" ht="40.5" customHeight="1" thickBot="1" x14ac:dyDescent="0.25">
      <c r="A11" s="12" t="s">
        <v>9</v>
      </c>
      <c r="B11" s="13" t="s">
        <v>10</v>
      </c>
      <c r="C11" s="14" t="s">
        <v>11</v>
      </c>
      <c r="D11" s="17" t="s">
        <v>12</v>
      </c>
      <c r="E11" s="16" t="s">
        <v>13</v>
      </c>
      <c r="F11" s="17" t="s">
        <v>14</v>
      </c>
      <c r="G11" s="18" t="s">
        <v>15</v>
      </c>
      <c r="H11" s="18" t="s">
        <v>16</v>
      </c>
      <c r="I11" s="18" t="s">
        <v>17</v>
      </c>
      <c r="J11" s="166" t="s">
        <v>204</v>
      </c>
      <c r="K11" s="166" t="s">
        <v>205</v>
      </c>
      <c r="L11" s="166" t="s">
        <v>206</v>
      </c>
      <c r="M11" s="19" t="s">
        <v>18</v>
      </c>
    </row>
    <row r="12" spans="1:14" ht="15" customHeight="1" x14ac:dyDescent="0.2">
      <c r="A12" s="225" t="s">
        <v>124</v>
      </c>
      <c r="B12" s="225">
        <v>12167</v>
      </c>
      <c r="C12" s="225" t="s">
        <v>125</v>
      </c>
      <c r="D12" s="232" t="s">
        <v>177</v>
      </c>
      <c r="E12" s="299" t="s">
        <v>35</v>
      </c>
      <c r="F12" s="181" t="s">
        <v>176</v>
      </c>
      <c r="G12" s="184">
        <v>345</v>
      </c>
      <c r="H12" s="210">
        <v>2333</v>
      </c>
      <c r="I12" s="210">
        <v>2307</v>
      </c>
      <c r="J12" s="300">
        <v>1951</v>
      </c>
      <c r="K12" s="300">
        <v>2285</v>
      </c>
      <c r="L12" s="300">
        <v>2074</v>
      </c>
      <c r="M12" s="210">
        <f>SUM(G12:L14)</f>
        <v>11295</v>
      </c>
    </row>
    <row r="13" spans="1:14" ht="15" customHeight="1" x14ac:dyDescent="0.2">
      <c r="A13" s="223"/>
      <c r="B13" s="223"/>
      <c r="C13" s="223"/>
      <c r="D13" s="233"/>
      <c r="E13" s="182"/>
      <c r="F13" s="182"/>
      <c r="G13" s="185"/>
      <c r="H13" s="211"/>
      <c r="I13" s="211"/>
      <c r="J13" s="301"/>
      <c r="K13" s="301"/>
      <c r="L13" s="301"/>
      <c r="M13" s="211"/>
    </row>
    <row r="14" spans="1:14" ht="63.75" customHeight="1" thickBot="1" x14ac:dyDescent="0.25">
      <c r="A14" s="223"/>
      <c r="B14" s="223"/>
      <c r="C14" s="223"/>
      <c r="D14" s="282"/>
      <c r="E14" s="183"/>
      <c r="F14" s="183"/>
      <c r="G14" s="186"/>
      <c r="H14" s="281"/>
      <c r="I14" s="281"/>
      <c r="J14" s="302"/>
      <c r="K14" s="302"/>
      <c r="L14" s="302"/>
      <c r="M14" s="281"/>
      <c r="N14" s="147"/>
    </row>
    <row r="15" spans="1:14" ht="15" customHeight="1" x14ac:dyDescent="0.2">
      <c r="A15" s="223"/>
      <c r="B15" s="223"/>
      <c r="C15" s="223"/>
      <c r="D15" s="181" t="s">
        <v>97</v>
      </c>
      <c r="E15" s="295" t="s">
        <v>35</v>
      </c>
      <c r="F15" s="295" t="s">
        <v>132</v>
      </c>
      <c r="G15" s="184">
        <v>226</v>
      </c>
      <c r="H15" s="210">
        <v>2122</v>
      </c>
      <c r="I15" s="210">
        <v>1823</v>
      </c>
      <c r="J15" s="300">
        <v>1543</v>
      </c>
      <c r="K15" s="300">
        <v>1935</v>
      </c>
      <c r="L15" s="300">
        <v>1743</v>
      </c>
      <c r="M15" s="210">
        <f>SUM(G15:L17)</f>
        <v>9392</v>
      </c>
    </row>
    <row r="16" spans="1:14" ht="15" customHeight="1" x14ac:dyDescent="0.2">
      <c r="A16" s="223"/>
      <c r="B16" s="223"/>
      <c r="C16" s="223"/>
      <c r="D16" s="182"/>
      <c r="E16" s="296"/>
      <c r="F16" s="296"/>
      <c r="G16" s="185"/>
      <c r="H16" s="211"/>
      <c r="I16" s="211"/>
      <c r="J16" s="301"/>
      <c r="K16" s="301"/>
      <c r="L16" s="301"/>
      <c r="M16" s="211"/>
    </row>
    <row r="17" spans="1:14" ht="72" customHeight="1" thickBot="1" x14ac:dyDescent="0.25">
      <c r="A17" s="223"/>
      <c r="B17" s="223"/>
      <c r="C17" s="223"/>
      <c r="D17" s="183"/>
      <c r="E17" s="297"/>
      <c r="F17" s="297"/>
      <c r="G17" s="186"/>
      <c r="H17" s="281"/>
      <c r="I17" s="281"/>
      <c r="J17" s="302"/>
      <c r="K17" s="302"/>
      <c r="L17" s="302"/>
      <c r="M17" s="281"/>
      <c r="N17" s="147"/>
    </row>
    <row r="18" spans="1:14" ht="72" customHeight="1" thickBot="1" x14ac:dyDescent="0.25">
      <c r="A18" s="223"/>
      <c r="B18" s="223"/>
      <c r="C18" s="223"/>
      <c r="D18" s="103" t="s">
        <v>98</v>
      </c>
      <c r="E18" s="112" t="s">
        <v>35</v>
      </c>
      <c r="F18" s="112" t="s">
        <v>174</v>
      </c>
      <c r="G18" s="100">
        <v>119</v>
      </c>
      <c r="H18" s="100">
        <v>211</v>
      </c>
      <c r="I18" s="100">
        <v>484</v>
      </c>
      <c r="J18" s="175">
        <v>408</v>
      </c>
      <c r="K18" s="175">
        <v>350</v>
      </c>
      <c r="L18" s="175">
        <v>331</v>
      </c>
      <c r="M18" s="100">
        <f>SUM(G18:L18)</f>
        <v>1903</v>
      </c>
    </row>
    <row r="19" spans="1:14" ht="15" customHeight="1" x14ac:dyDescent="0.2">
      <c r="A19" s="223"/>
      <c r="B19" s="223"/>
      <c r="C19" s="223"/>
      <c r="D19" s="181" t="s">
        <v>153</v>
      </c>
      <c r="E19" s="181" t="s">
        <v>35</v>
      </c>
      <c r="F19" s="181" t="s">
        <v>131</v>
      </c>
      <c r="G19" s="184">
        <v>3</v>
      </c>
      <c r="H19" s="184">
        <v>5</v>
      </c>
      <c r="I19" s="184">
        <v>5</v>
      </c>
      <c r="J19" s="300">
        <v>5</v>
      </c>
      <c r="K19" s="300">
        <v>5</v>
      </c>
      <c r="L19" s="300">
        <v>5</v>
      </c>
      <c r="M19" s="184">
        <f>SUM(G19:L21)</f>
        <v>28</v>
      </c>
    </row>
    <row r="20" spans="1:14" ht="15" customHeight="1" x14ac:dyDescent="0.2">
      <c r="A20" s="223"/>
      <c r="B20" s="223"/>
      <c r="C20" s="223"/>
      <c r="D20" s="182"/>
      <c r="E20" s="182"/>
      <c r="F20" s="182"/>
      <c r="G20" s="185"/>
      <c r="H20" s="185"/>
      <c r="I20" s="185"/>
      <c r="J20" s="301"/>
      <c r="K20" s="301"/>
      <c r="L20" s="301"/>
      <c r="M20" s="185"/>
    </row>
    <row r="21" spans="1:14" ht="67.5" customHeight="1" thickBot="1" x14ac:dyDescent="0.25">
      <c r="A21" s="223"/>
      <c r="B21" s="223"/>
      <c r="C21" s="223"/>
      <c r="D21" s="183"/>
      <c r="E21" s="183"/>
      <c r="F21" s="183"/>
      <c r="G21" s="186"/>
      <c r="H21" s="186"/>
      <c r="I21" s="186"/>
      <c r="J21" s="302"/>
      <c r="K21" s="302"/>
      <c r="L21" s="302"/>
      <c r="M21" s="186"/>
    </row>
    <row r="22" spans="1:14" ht="14.25" customHeight="1" x14ac:dyDescent="0.2">
      <c r="A22" s="223"/>
      <c r="B22" s="223"/>
      <c r="C22" s="223"/>
      <c r="D22" s="181" t="s">
        <v>178</v>
      </c>
      <c r="E22" s="295">
        <v>365</v>
      </c>
      <c r="F22" s="295" t="s">
        <v>141</v>
      </c>
      <c r="G22" s="184">
        <v>31</v>
      </c>
      <c r="H22" s="184">
        <v>29</v>
      </c>
      <c r="I22" s="184">
        <v>31</v>
      </c>
      <c r="J22" s="300">
        <v>30</v>
      </c>
      <c r="K22" s="300">
        <v>31</v>
      </c>
      <c r="L22" s="300">
        <v>30</v>
      </c>
      <c r="M22" s="184">
        <f>SUM(G22:L24)</f>
        <v>182</v>
      </c>
    </row>
    <row r="23" spans="1:14" ht="15" customHeight="1" x14ac:dyDescent="0.2">
      <c r="A23" s="223"/>
      <c r="B23" s="223"/>
      <c r="C23" s="223"/>
      <c r="D23" s="182"/>
      <c r="E23" s="296"/>
      <c r="F23" s="296"/>
      <c r="G23" s="185"/>
      <c r="H23" s="185"/>
      <c r="I23" s="185"/>
      <c r="J23" s="301"/>
      <c r="K23" s="301"/>
      <c r="L23" s="301"/>
      <c r="M23" s="185"/>
    </row>
    <row r="24" spans="1:14" ht="48" customHeight="1" thickBot="1" x14ac:dyDescent="0.25">
      <c r="A24" s="223"/>
      <c r="B24" s="223"/>
      <c r="C24" s="223"/>
      <c r="D24" s="183"/>
      <c r="E24" s="297"/>
      <c r="F24" s="297"/>
      <c r="G24" s="186"/>
      <c r="H24" s="186"/>
      <c r="I24" s="186"/>
      <c r="J24" s="302"/>
      <c r="K24" s="302"/>
      <c r="L24" s="302"/>
      <c r="M24" s="186"/>
    </row>
    <row r="25" spans="1:14" ht="15" customHeight="1" x14ac:dyDescent="0.2">
      <c r="A25" s="223"/>
      <c r="B25" s="223"/>
      <c r="C25" s="223"/>
      <c r="D25" s="232" t="s">
        <v>126</v>
      </c>
      <c r="E25" s="181" t="s">
        <v>35</v>
      </c>
      <c r="F25" s="295" t="s">
        <v>201</v>
      </c>
      <c r="G25" s="310">
        <v>413</v>
      </c>
      <c r="H25" s="310">
        <v>420</v>
      </c>
      <c r="I25" s="310">
        <v>464</v>
      </c>
      <c r="J25" s="315">
        <v>480</v>
      </c>
      <c r="K25" s="300">
        <v>499</v>
      </c>
      <c r="L25" s="300">
        <v>493</v>
      </c>
      <c r="M25" s="304">
        <v>493</v>
      </c>
    </row>
    <row r="26" spans="1:14" ht="15" customHeight="1" x14ac:dyDescent="0.2">
      <c r="A26" s="223"/>
      <c r="B26" s="223"/>
      <c r="C26" s="223"/>
      <c r="D26" s="233"/>
      <c r="E26" s="182"/>
      <c r="F26" s="296"/>
      <c r="G26" s="311"/>
      <c r="H26" s="311"/>
      <c r="I26" s="311"/>
      <c r="J26" s="301"/>
      <c r="K26" s="301"/>
      <c r="L26" s="301"/>
      <c r="M26" s="305"/>
    </row>
    <row r="27" spans="1:14" ht="24" customHeight="1" thickBot="1" x14ac:dyDescent="0.25">
      <c r="A27" s="223"/>
      <c r="B27" s="223"/>
      <c r="C27" s="223"/>
      <c r="D27" s="233"/>
      <c r="E27" s="182"/>
      <c r="F27" s="297"/>
      <c r="G27" s="312"/>
      <c r="H27" s="312"/>
      <c r="I27" s="312"/>
      <c r="J27" s="302"/>
      <c r="K27" s="302"/>
      <c r="L27" s="302"/>
      <c r="M27" s="306"/>
    </row>
    <row r="28" spans="1:14" ht="35.25" customHeight="1" x14ac:dyDescent="0.2">
      <c r="A28" s="223"/>
      <c r="B28" s="223"/>
      <c r="C28" s="223"/>
      <c r="D28" s="233"/>
      <c r="E28" s="182"/>
      <c r="F28" s="181" t="s">
        <v>130</v>
      </c>
      <c r="G28" s="310">
        <v>9</v>
      </c>
      <c r="H28" s="313">
        <v>1</v>
      </c>
      <c r="I28" s="313">
        <v>0</v>
      </c>
      <c r="J28" s="300">
        <v>9</v>
      </c>
      <c r="K28" s="300">
        <v>3</v>
      </c>
      <c r="L28" s="300">
        <v>31</v>
      </c>
      <c r="M28" s="184">
        <f>SUM(G28:L29)</f>
        <v>53</v>
      </c>
    </row>
    <row r="29" spans="1:14" ht="9" customHeight="1" thickBot="1" x14ac:dyDescent="0.25">
      <c r="A29" s="223"/>
      <c r="B29" s="223"/>
      <c r="C29" s="223"/>
      <c r="D29" s="282"/>
      <c r="E29" s="183"/>
      <c r="F29" s="183"/>
      <c r="G29" s="312"/>
      <c r="H29" s="314"/>
      <c r="I29" s="314"/>
      <c r="J29" s="302"/>
      <c r="K29" s="302"/>
      <c r="L29" s="302"/>
      <c r="M29" s="186"/>
    </row>
    <row r="30" spans="1:14" ht="14.25" customHeight="1" x14ac:dyDescent="0.2">
      <c r="A30" s="223"/>
      <c r="B30" s="223"/>
      <c r="C30" s="223"/>
      <c r="D30" s="233" t="s">
        <v>152</v>
      </c>
      <c r="E30" s="182" t="s">
        <v>35</v>
      </c>
      <c r="F30" s="182" t="s">
        <v>202</v>
      </c>
      <c r="G30" s="184">
        <v>40</v>
      </c>
      <c r="H30" s="184">
        <v>43</v>
      </c>
      <c r="I30" s="184">
        <v>48</v>
      </c>
      <c r="J30" s="300">
        <v>50</v>
      </c>
      <c r="K30" s="300">
        <v>52</v>
      </c>
      <c r="L30" s="300">
        <v>52</v>
      </c>
      <c r="M30" s="307">
        <v>52</v>
      </c>
    </row>
    <row r="31" spans="1:14" ht="15" customHeight="1" x14ac:dyDescent="0.2">
      <c r="A31" s="223"/>
      <c r="B31" s="223"/>
      <c r="C31" s="223"/>
      <c r="D31" s="233"/>
      <c r="E31" s="182"/>
      <c r="F31" s="182"/>
      <c r="G31" s="185"/>
      <c r="H31" s="185"/>
      <c r="I31" s="185"/>
      <c r="J31" s="301"/>
      <c r="K31" s="301"/>
      <c r="L31" s="301"/>
      <c r="M31" s="308"/>
    </row>
    <row r="32" spans="1:14" ht="65.25" customHeight="1" thickBot="1" x14ac:dyDescent="0.25">
      <c r="A32" s="224"/>
      <c r="B32" s="224"/>
      <c r="C32" s="224"/>
      <c r="D32" s="282"/>
      <c r="E32" s="183"/>
      <c r="F32" s="183"/>
      <c r="G32" s="186"/>
      <c r="H32" s="186"/>
      <c r="I32" s="186"/>
      <c r="J32" s="302"/>
      <c r="K32" s="302"/>
      <c r="L32" s="302"/>
      <c r="M32" s="309"/>
    </row>
    <row r="35" spans="2:13" ht="28.5" customHeight="1" x14ac:dyDescent="0.2">
      <c r="B35" s="303" t="s">
        <v>203</v>
      </c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3"/>
    </row>
  </sheetData>
  <mergeCells count="77">
    <mergeCell ref="J30:J32"/>
    <mergeCell ref="K30:K32"/>
    <mergeCell ref="L30:L32"/>
    <mergeCell ref="L28:L29"/>
    <mergeCell ref="J25:J27"/>
    <mergeCell ref="K25:K27"/>
    <mergeCell ref="L25:L27"/>
    <mergeCell ref="J28:J29"/>
    <mergeCell ref="K28:K29"/>
    <mergeCell ref="L12:L14"/>
    <mergeCell ref="J15:J17"/>
    <mergeCell ref="K15:K17"/>
    <mergeCell ref="L15:L17"/>
    <mergeCell ref="J19:J21"/>
    <mergeCell ref="K19:K21"/>
    <mergeCell ref="L19:L21"/>
    <mergeCell ref="B35:M35"/>
    <mergeCell ref="M25:M27"/>
    <mergeCell ref="M30:M32"/>
    <mergeCell ref="F25:F27"/>
    <mergeCell ref="G25:G27"/>
    <mergeCell ref="H25:H27"/>
    <mergeCell ref="I25:I27"/>
    <mergeCell ref="I30:I32"/>
    <mergeCell ref="F28:F29"/>
    <mergeCell ref="F30:F32"/>
    <mergeCell ref="G30:G32"/>
    <mergeCell ref="H30:H32"/>
    <mergeCell ref="G28:G29"/>
    <mergeCell ref="H28:H29"/>
    <mergeCell ref="I28:I29"/>
    <mergeCell ref="M28:M29"/>
    <mergeCell ref="F22:F24"/>
    <mergeCell ref="G22:G24"/>
    <mergeCell ref="H22:H24"/>
    <mergeCell ref="M22:M24"/>
    <mergeCell ref="I22:I24"/>
    <mergeCell ref="J22:J24"/>
    <mergeCell ref="K22:K24"/>
    <mergeCell ref="L22:L24"/>
    <mergeCell ref="F19:F21"/>
    <mergeCell ref="G19:G21"/>
    <mergeCell ref="H19:H21"/>
    <mergeCell ref="I19:I21"/>
    <mergeCell ref="M19:M21"/>
    <mergeCell ref="M12:M14"/>
    <mergeCell ref="D15:D17"/>
    <mergeCell ref="E15:E17"/>
    <mergeCell ref="F15:F17"/>
    <mergeCell ref="G15:G17"/>
    <mergeCell ref="H15:H17"/>
    <mergeCell ref="I15:I17"/>
    <mergeCell ref="F12:F14"/>
    <mergeCell ref="G12:G14"/>
    <mergeCell ref="H12:H14"/>
    <mergeCell ref="I12:I14"/>
    <mergeCell ref="D12:D14"/>
    <mergeCell ref="E12:E14"/>
    <mergeCell ref="M15:M17"/>
    <mergeCell ref="J12:J14"/>
    <mergeCell ref="K12:K14"/>
    <mergeCell ref="A2:M2"/>
    <mergeCell ref="A3:N3"/>
    <mergeCell ref="A6:C6"/>
    <mergeCell ref="A10:F10"/>
    <mergeCell ref="G10:M10"/>
    <mergeCell ref="A12:A32"/>
    <mergeCell ref="B12:B32"/>
    <mergeCell ref="C12:C32"/>
    <mergeCell ref="D25:D29"/>
    <mergeCell ref="E25:E29"/>
    <mergeCell ref="D30:D32"/>
    <mergeCell ref="E30:E32"/>
    <mergeCell ref="D22:D24"/>
    <mergeCell ref="E22:E24"/>
    <mergeCell ref="D19:D21"/>
    <mergeCell ref="E19:E21"/>
  </mergeCells>
  <pageMargins left="0.11811023622047245" right="0.11811023622047245" top="0.74803149606299213" bottom="0.35433070866141736" header="0.31496062992125984" footer="0.31496062992125984"/>
  <pageSetup scale="5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theme="5" tint="0.59999389629810485"/>
  </sheetPr>
  <dimension ref="A2:N12"/>
  <sheetViews>
    <sheetView zoomScale="80" zoomScaleNormal="80" workbookViewId="0">
      <selection activeCell="A12" sqref="A12"/>
    </sheetView>
  </sheetViews>
  <sheetFormatPr baseColWidth="10" defaultRowHeight="14.25" x14ac:dyDescent="0.2"/>
  <cols>
    <col min="1" max="1" width="18.140625" style="1" customWidth="1"/>
    <col min="2" max="2" width="19" style="1" customWidth="1"/>
    <col min="3" max="3" width="22" style="1" customWidth="1"/>
    <col min="4" max="4" width="23.140625" style="1" customWidth="1"/>
    <col min="5" max="5" width="11.42578125" style="1" customWidth="1"/>
    <col min="6" max="6" width="16.85546875" style="1" customWidth="1"/>
    <col min="7" max="7" width="12.5703125" style="1" customWidth="1"/>
    <col min="8" max="8" width="12" style="1" customWidth="1"/>
    <col min="9" max="9" width="11.42578125" style="1"/>
    <col min="10" max="12" width="11.42578125" style="163"/>
    <col min="13" max="16384" width="11.42578125" style="1"/>
  </cols>
  <sheetData>
    <row r="2" spans="1:14" ht="18" x14ac:dyDescent="0.25">
      <c r="A2" s="196" t="s">
        <v>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</row>
    <row r="3" spans="1:14" ht="18" x14ac:dyDescent="0.25">
      <c r="A3" s="196" t="s">
        <v>1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</row>
    <row r="4" spans="1:14" ht="18" x14ac:dyDescent="0.25">
      <c r="A4" s="43"/>
      <c r="B4" s="43"/>
      <c r="C4" s="43"/>
      <c r="D4" s="43"/>
      <c r="E4" s="43"/>
      <c r="F4" s="43"/>
      <c r="G4" s="43"/>
      <c r="H4" s="43"/>
      <c r="I4" s="43"/>
      <c r="J4" s="164"/>
      <c r="K4" s="164"/>
      <c r="L4" s="164"/>
      <c r="M4" s="43"/>
      <c r="N4" s="43"/>
    </row>
    <row r="5" spans="1:14" ht="15" thickBot="1" x14ac:dyDescent="0.25"/>
    <row r="6" spans="1:14" x14ac:dyDescent="0.2">
      <c r="A6" s="197" t="s">
        <v>2</v>
      </c>
      <c r="B6" s="198"/>
      <c r="C6" s="199"/>
      <c r="D6" s="3"/>
      <c r="E6" s="4"/>
    </row>
    <row r="7" spans="1:14" ht="28.5" x14ac:dyDescent="0.2">
      <c r="A7" s="82" t="s">
        <v>3</v>
      </c>
      <c r="B7" s="6" t="s">
        <v>4</v>
      </c>
      <c r="C7" s="27" t="s">
        <v>142</v>
      </c>
      <c r="D7" s="7"/>
    </row>
    <row r="8" spans="1:14" ht="39" thickBot="1" x14ac:dyDescent="0.25">
      <c r="A8" s="68" t="s">
        <v>123</v>
      </c>
      <c r="B8" s="102" t="s">
        <v>82</v>
      </c>
      <c r="C8" s="65" t="s">
        <v>30</v>
      </c>
      <c r="D8" s="8"/>
    </row>
    <row r="9" spans="1:14" ht="15" thickBot="1" x14ac:dyDescent="0.25">
      <c r="A9" s="9"/>
      <c r="B9" s="9"/>
      <c r="C9" s="9"/>
      <c r="D9" s="10"/>
      <c r="F9" s="11"/>
    </row>
    <row r="10" spans="1:14" ht="18.75" thickBot="1" x14ac:dyDescent="0.3">
      <c r="A10" s="200" t="s">
        <v>8</v>
      </c>
      <c r="B10" s="201"/>
      <c r="C10" s="201"/>
      <c r="D10" s="201"/>
      <c r="E10" s="201"/>
      <c r="F10" s="202"/>
      <c r="G10" s="203">
        <v>2016</v>
      </c>
      <c r="H10" s="204"/>
      <c r="I10" s="204"/>
      <c r="J10" s="204"/>
      <c r="K10" s="204"/>
      <c r="L10" s="204"/>
      <c r="M10" s="205"/>
    </row>
    <row r="11" spans="1:14" ht="40.5" customHeight="1" thickBot="1" x14ac:dyDescent="0.25">
      <c r="A11" s="12" t="s">
        <v>9</v>
      </c>
      <c r="B11" s="13" t="s">
        <v>10</v>
      </c>
      <c r="C11" s="14" t="s">
        <v>11</v>
      </c>
      <c r="D11" s="17" t="s">
        <v>12</v>
      </c>
      <c r="E11" s="16" t="s">
        <v>13</v>
      </c>
      <c r="F11" s="17" t="s">
        <v>14</v>
      </c>
      <c r="G11" s="18" t="s">
        <v>15</v>
      </c>
      <c r="H11" s="18" t="s">
        <v>16</v>
      </c>
      <c r="I11" s="18" t="s">
        <v>17</v>
      </c>
      <c r="J11" s="166" t="s">
        <v>204</v>
      </c>
      <c r="K11" s="166" t="s">
        <v>205</v>
      </c>
      <c r="L11" s="166" t="s">
        <v>206</v>
      </c>
      <c r="M11" s="19" t="s">
        <v>18</v>
      </c>
    </row>
    <row r="12" spans="1:14" ht="181.5" customHeight="1" thickBot="1" x14ac:dyDescent="0.25">
      <c r="A12" s="109" t="s">
        <v>124</v>
      </c>
      <c r="B12" s="110">
        <v>12420</v>
      </c>
      <c r="C12" s="108" t="s">
        <v>154</v>
      </c>
      <c r="D12" s="108" t="s">
        <v>127</v>
      </c>
      <c r="E12" s="111" t="s">
        <v>94</v>
      </c>
      <c r="F12" s="108" t="s">
        <v>83</v>
      </c>
      <c r="G12" s="148">
        <v>2307</v>
      </c>
      <c r="H12" s="148">
        <v>4835</v>
      </c>
      <c r="I12" s="148">
        <v>5812</v>
      </c>
      <c r="J12" s="148">
        <v>6176</v>
      </c>
      <c r="K12" s="148">
        <v>7996</v>
      </c>
      <c r="L12" s="148">
        <v>4310</v>
      </c>
      <c r="M12" s="148">
        <f>SUM(G12:L12)</f>
        <v>31436</v>
      </c>
    </row>
  </sheetData>
  <mergeCells count="5">
    <mergeCell ref="A2:M2"/>
    <mergeCell ref="A3:N3"/>
    <mergeCell ref="A6:C6"/>
    <mergeCell ref="A10:F10"/>
    <mergeCell ref="G10:M10"/>
  </mergeCells>
  <pageMargins left="0.70866141732283472" right="0.51181102362204722" top="0.74803149606299213" bottom="0.74803149606299213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18</vt:i4>
      </vt:variant>
    </vt:vector>
  </HeadingPairs>
  <TitlesOfParts>
    <vt:vector size="35" baseType="lpstr">
      <vt:lpstr>Informática</vt:lpstr>
      <vt:lpstr>Recaudación</vt:lpstr>
      <vt:lpstr>Admon Tributaria</vt:lpstr>
      <vt:lpstr>ULC</vt:lpstr>
      <vt:lpstr>Fiscalización</vt:lpstr>
      <vt:lpstr>Cobranza</vt:lpstr>
      <vt:lpstr>Asistencia al Contribuyente</vt:lpstr>
      <vt:lpstr>Caja General</vt:lpstr>
      <vt:lpstr>Depto Egresos</vt:lpstr>
      <vt:lpstr>Pagos Electrónicos</vt:lpstr>
      <vt:lpstr>Secretaria Técnica</vt:lpstr>
      <vt:lpstr>Análisis Técnico</vt:lpstr>
      <vt:lpstr>DespSubPresyCtrl Gasto</vt:lpstr>
      <vt:lpstr>Presupuestos</vt:lpstr>
      <vt:lpstr>Control del Gasto</vt:lpstr>
      <vt:lpstr>Administrativo</vt:lpstr>
      <vt:lpstr>Contabilidad</vt:lpstr>
      <vt:lpstr>Administrativo!Área_de_impresión</vt:lpstr>
      <vt:lpstr>'Admon Tributaria'!Área_de_impresión</vt:lpstr>
      <vt:lpstr>'Análisis Técnico'!Área_de_impresión</vt:lpstr>
      <vt:lpstr>'Asistencia al Contribuyente'!Área_de_impresión</vt:lpstr>
      <vt:lpstr>'Caja General'!Área_de_impresión</vt:lpstr>
      <vt:lpstr>Cobranza!Área_de_impresión</vt:lpstr>
      <vt:lpstr>Contabilidad!Área_de_impresión</vt:lpstr>
      <vt:lpstr>'Control del Gasto'!Área_de_impresión</vt:lpstr>
      <vt:lpstr>'Depto Egresos'!Área_de_impresión</vt:lpstr>
      <vt:lpstr>'DespSubPresyCtrl Gasto'!Área_de_impresión</vt:lpstr>
      <vt:lpstr>Fiscalización!Área_de_impresión</vt:lpstr>
      <vt:lpstr>Informática!Área_de_impresión</vt:lpstr>
      <vt:lpstr>'Pagos Electrónicos'!Área_de_impresión</vt:lpstr>
      <vt:lpstr>Presupuestos!Área_de_impresión</vt:lpstr>
      <vt:lpstr>Recaudación!Área_de_impresión</vt:lpstr>
      <vt:lpstr>'Secretaria Técnica'!Área_de_impresión</vt:lpstr>
      <vt:lpstr>ULC!Área_de_impresión</vt:lpstr>
      <vt:lpstr>'Admon Tributaria'!Títulos_a_imprimir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Velazquez Delgado Rubi Esmeralda</dc:creator>
  <cp:lastModifiedBy>Ayuntamiento de Mérida</cp:lastModifiedBy>
  <cp:lastPrinted>2016-08-01T20:57:24Z</cp:lastPrinted>
  <dcterms:created xsi:type="dcterms:W3CDTF">2016-01-28T19:43:37Z</dcterms:created>
  <dcterms:modified xsi:type="dcterms:W3CDTF">2016-08-11T20:50:52Z</dcterms:modified>
</cp:coreProperties>
</file>