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MAY23\"/>
    </mc:Choice>
  </mc:AlternateContent>
  <xr:revisionPtr revIDLastSave="0" documentId="13_ncr:1_{1DE80B62-0CCA-4E99-A7A6-0AB10D7A34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S16" i="1"/>
  <c r="S40" i="1"/>
  <c r="S14" i="1"/>
  <c r="H28" i="1"/>
  <c r="K28" i="1" l="1"/>
  <c r="Q14" i="1" l="1"/>
  <c r="M28" i="1"/>
  <c r="K12" i="1"/>
  <c r="M12" i="1" l="1"/>
  <c r="H12" i="1" l="1"/>
  <c r="H10" i="1" s="1"/>
  <c r="M10" i="1" l="1"/>
  <c r="K10" i="1"/>
  <c r="Q40" i="1" l="1"/>
  <c r="Q36" i="1"/>
  <c r="Q16" i="1" l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<sst xmlns="http://schemas.openxmlformats.org/spreadsheetml/2006/main" count="32" uniqueCount="32">
  <si>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</si>
  <si>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</si>
  <si>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</si>
  <si>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</si>
  <si>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</si>
  <si>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</si>
  <si>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</si>
  <si>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</si>
  <si>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</si>
  <si>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</si>
  <si>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</si>
  <si>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</si>
  <si>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</si>
  <si>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</si>
  <si>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</si>
  <si>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</si>
  <si>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</si>
  <si>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</si>
  <si>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</si>
  <si>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</si>
  <si>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</si>
  <si>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</si>
  <si>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</si>
  <si>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</si>
  <si>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</si>
  <si>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</si>
  <si>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</si>
  <si>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</si>
  <si>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</si>
  <si>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</si>
  <si>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DEL 1 DE ENERO AL 31 DE MAYO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</si>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</sst>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D50" sqref="D50:N5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282996481611.08002</v>
      </c>
      <c r="L10" s="68"/>
      <c r="M10" s="67">
        <f>M12+M28</f>
        <v>280907390826.94995</v>
      </c>
      <c r="N10" s="56"/>
      <c r="O10" s="56"/>
      <c r="P10" s="68"/>
      <c r="Q10" s="67">
        <f>Q12+Q28</f>
        <v>17042195515.260006</v>
      </c>
      <c r="R10" s="68"/>
      <c r="S10" s="67">
        <f>S12+S28</f>
        <v>2089090784.1300035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281095232860.37</v>
      </c>
      <c r="L12" s="68"/>
      <c r="M12" s="67">
        <f>M14+M16+M18+M22</f>
        <v>280271653523.65997</v>
      </c>
      <c r="N12" s="56"/>
      <c r="O12" s="56"/>
      <c r="P12" s="68"/>
      <c r="Q12" s="67">
        <f>Q14+Q16+Q18+Q22-Q24</f>
        <v>2472898790.4800043</v>
      </c>
      <c r="R12" s="68"/>
      <c r="S12" s="67">
        <f>S14+S16+S18+S22-S24</f>
        <v>823579336.71000445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277241141047.13</v>
      </c>
      <c r="L14" s="71"/>
      <c r="M14" s="69">
        <v>276323680668.96997</v>
      </c>
      <c r="N14" s="70"/>
      <c r="O14" s="70"/>
      <c r="P14" s="71"/>
      <c r="Q14" s="69">
        <f>+H14+K14-M14</f>
        <v>2339405319.8800049</v>
      </c>
      <c r="R14" s="70"/>
      <c r="S14" s="69">
        <f>Q14-H14</f>
        <v>917460378.16000485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3748081937.9499998</v>
      </c>
      <c r="L16" s="71"/>
      <c r="M16" s="69">
        <v>3810717203.3800001</v>
      </c>
      <c r="N16" s="70"/>
      <c r="O16" s="70"/>
      <c r="P16" s="71"/>
      <c r="Q16" s="69">
        <f>+H16+K16-M16</f>
        <v>14218342.709999561</v>
      </c>
      <c r="R16" s="71"/>
      <c r="S16" s="69">
        <f>Q16-H16</f>
        <v>-62635265.430000439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101854758.34999999</v>
      </c>
      <c r="L18" s="71"/>
      <c r="M18" s="69">
        <v>134738961.83000001</v>
      </c>
      <c r="N18" s="70"/>
      <c r="O18" s="70"/>
      <c r="P18" s="71"/>
      <c r="Q18" s="69">
        <f>+H18+K18-M18</f>
        <v>114466148.63999999</v>
      </c>
      <c r="R18" s="71"/>
      <c r="S18" s="69">
        <f>Q18-H18</f>
        <v>-32884203.480000019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4155116.94</v>
      </c>
      <c r="L22" s="71"/>
      <c r="M22" s="69">
        <v>2516689.48</v>
      </c>
      <c r="N22" s="70"/>
      <c r="O22" s="70"/>
      <c r="P22" s="71"/>
      <c r="Q22" s="69">
        <f>H22+K22-M22</f>
        <v>4808979.25</v>
      </c>
      <c r="R22" s="71"/>
      <c r="S22" s="69">
        <f>Q22-H22</f>
        <v>1638427.46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1901248750.71</v>
      </c>
      <c r="L28" s="68"/>
      <c r="M28" s="67">
        <f>M30+M32+M34+M36+M38+M40+M44</f>
        <v>635737303.28999996</v>
      </c>
      <c r="N28" s="56"/>
      <c r="O28" s="56"/>
      <c r="P28" s="68"/>
      <c r="Q28" s="67">
        <f>Q30+Q32+Q34+Q36+Q38+Q40+Q44</f>
        <v>14569296724.780001</v>
      </c>
      <c r="R28" s="68"/>
      <c r="S28" s="79">
        <f>S30+S32+S34+S36+S38+S40-S44</f>
        <v>1265511447.4199991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303450497.14999998</v>
      </c>
      <c r="L30" s="71"/>
      <c r="M30" s="69">
        <v>238553255.53999999</v>
      </c>
      <c r="N30" s="70"/>
      <c r="O30" s="70"/>
      <c r="P30" s="71"/>
      <c r="Q30" s="69">
        <f>+H30+K30-M30</f>
        <v>1224253030.3200002</v>
      </c>
      <c r="R30" s="71"/>
      <c r="S30" s="74">
        <f>Q30-H30</f>
        <v>64897241.610000134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4331021.12</v>
      </c>
      <c r="L32" s="71"/>
      <c r="M32" s="69">
        <v>7139359.1799999997</v>
      </c>
      <c r="N32" s="70"/>
      <c r="O32" s="70"/>
      <c r="P32" s="71"/>
      <c r="Q32" s="69">
        <f>+H32+K32-M32</f>
        <v>83003151.900000006</v>
      </c>
      <c r="R32" s="71"/>
      <c r="S32" s="74">
        <f>Q32-H32</f>
        <v>-2808338.0599999875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1514657680.46</v>
      </c>
      <c r="L34" s="71"/>
      <c r="M34" s="69">
        <v>335200247.08999997</v>
      </c>
      <c r="N34" s="70"/>
      <c r="O34" s="70"/>
      <c r="P34" s="71"/>
      <c r="Q34" s="69">
        <f>+H34+K34-M34</f>
        <v>13044057308.799999</v>
      </c>
      <c r="R34" s="71"/>
      <c r="S34" s="74">
        <f>Q34-H34</f>
        <v>1179457433.3699989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55500733.490000002</v>
      </c>
      <c r="L36" s="71"/>
      <c r="M36" s="69">
        <v>29588196.219999999</v>
      </c>
      <c r="N36" s="70"/>
      <c r="O36" s="70"/>
      <c r="P36" s="71"/>
      <c r="Q36" s="69">
        <f>+H36+K36-M36</f>
        <v>847155402.13999999</v>
      </c>
      <c r="R36" s="71"/>
      <c r="S36" s="74">
        <f>Q36-H36</f>
        <v>25912537.269999981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15154333.369999999</v>
      </c>
      <c r="L38" s="71"/>
      <c r="M38" s="69">
        <v>1801695.27</v>
      </c>
      <c r="N38" s="70"/>
      <c r="O38" s="70"/>
      <c r="P38" s="71"/>
      <c r="Q38" s="69">
        <f>+H38+K38-M38</f>
        <v>49541773.859999992</v>
      </c>
      <c r="R38" s="71"/>
      <c r="S38" s="74">
        <f>Q38-H38</f>
        <v>13352638.099999994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8146794.2300000004</v>
      </c>
      <c r="L40" s="71"/>
      <c r="M40" s="69">
        <v>23447749.989999998</v>
      </c>
      <c r="N40" s="70"/>
      <c r="O40" s="70"/>
      <c r="P40" s="71"/>
      <c r="Q40" s="76">
        <f>+H40+K40-M40</f>
        <v>-677982650.25</v>
      </c>
      <c r="R40" s="77"/>
      <c r="S40" s="76">
        <f>Q40-H40</f>
        <v>-15300955.75999999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7690.89</v>
      </c>
      <c r="L44" s="71"/>
      <c r="M44" s="69">
        <v>6800</v>
      </c>
      <c r="N44" s="70"/>
      <c r="O44" s="70"/>
      <c r="P44" s="71"/>
      <c r="Q44" s="76">
        <f>+H44+K44-M44</f>
        <v>-731291.99</v>
      </c>
      <c r="R44" s="77"/>
      <c r="S44" s="69">
        <f>-Q44+H44</f>
        <v>-890.89000000001397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31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Chalé Cuytun Gilberto</cp:lastModifiedBy>
  <cp:lastPrinted>2023-04-05T10:50:06Z</cp:lastPrinted>
  <dcterms:created xsi:type="dcterms:W3CDTF">2016-09-07T15:45:13Z</dcterms:created>
  <dcterms:modified xsi:type="dcterms:W3CDTF">2023-06-05T18:19:05Z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