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2\4TO TRIMESTRE 2022\4to TRIMESTRE\CONAC\"/>
    </mc:Choice>
  </mc:AlternateContent>
  <xr:revisionPtr revIDLastSave="0" documentId="13_ncr:1_{A35930A8-BFC8-48C2-AF3F-95AC8B95727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S14" i="1" s="1"/>
  <c r="K28" i="1"/>
  <c r="M28" i="1"/>
  <c r="K12" i="1"/>
  <c r="M12" i="1" l="1"/>
  <c r="H28" i="1" l="1"/>
  <c r="H12" i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<sst xmlns="http://schemas.openxmlformats.org/spreadsheetml/2006/main" count="32" uniqueCount="32">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</sst>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Z26" sqref="Z26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5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61" t="s">
        <v>6</v>
      </c>
      <c r="F10" s="61"/>
      <c r="G10" s="61"/>
      <c r="H10" s="62">
        <f>H12+H28</f>
        <v>12782324910.23</v>
      </c>
      <c r="I10" s="63"/>
      <c r="J10" s="27"/>
      <c r="K10" s="64">
        <f>K12+K28</f>
        <v>398626848214.24994</v>
      </c>
      <c r="L10" s="63"/>
      <c r="M10" s="62">
        <f>M12+M28</f>
        <v>396456068393.34998</v>
      </c>
      <c r="N10" s="64"/>
      <c r="O10" s="64"/>
      <c r="P10" s="63"/>
      <c r="Q10" s="62">
        <f>Q12+Q28</f>
        <v>14953104731.129974</v>
      </c>
      <c r="R10" s="63"/>
      <c r="S10" s="62">
        <f>S12+S28</f>
        <v>2170779820.899972</v>
      </c>
      <c r="T10" s="64"/>
      <c r="U10" s="64"/>
      <c r="V10" s="26"/>
      <c r="W10" s="64"/>
      <c r="X10" s="64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61" t="s">
        <v>7</v>
      </c>
      <c r="F12" s="61"/>
      <c r="G12" s="61"/>
      <c r="H12" s="62">
        <f>H14+H16+H18+H22-H24</f>
        <v>762521941.54000008</v>
      </c>
      <c r="I12" s="63"/>
      <c r="J12" s="27"/>
      <c r="K12" s="64">
        <f>K14+K16+K18+K22+K24</f>
        <v>396475301517.70996</v>
      </c>
      <c r="L12" s="63"/>
      <c r="M12" s="62">
        <f>M14+M16+M18+M22</f>
        <v>395588504005.47998</v>
      </c>
      <c r="N12" s="64"/>
      <c r="O12" s="64"/>
      <c r="P12" s="63"/>
      <c r="Q12" s="62">
        <f>Q14+Q16+Q18+Q22-Q24</f>
        <v>1649319453.7699709</v>
      </c>
      <c r="R12" s="63"/>
      <c r="S12" s="62">
        <f>S14+S16+S18+S22-S24</f>
        <v>886797512.22997105</v>
      </c>
      <c r="T12" s="64"/>
      <c r="U12" s="64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52" t="s">
        <v>8</v>
      </c>
      <c r="F14" s="52"/>
      <c r="G14" s="52"/>
      <c r="H14" s="53">
        <v>720516094.47000003</v>
      </c>
      <c r="I14" s="54"/>
      <c r="J14" s="27"/>
      <c r="K14" s="55">
        <v>389508148237.92999</v>
      </c>
      <c r="L14" s="54"/>
      <c r="M14" s="53">
        <v>388806719390.67999</v>
      </c>
      <c r="N14" s="55"/>
      <c r="O14" s="55"/>
      <c r="P14" s="54"/>
      <c r="Q14" s="53">
        <f>+H14+K14-M14</f>
        <v>1421944941.7199707</v>
      </c>
      <c r="R14" s="55"/>
      <c r="S14" s="53">
        <f>Q14-H14</f>
        <v>701428847.24997067</v>
      </c>
      <c r="T14" s="55"/>
      <c r="U14" s="55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52" t="s">
        <v>9</v>
      </c>
      <c r="F16" s="52"/>
      <c r="G16" s="52"/>
      <c r="H16" s="53">
        <v>27683494.449999999</v>
      </c>
      <c r="I16" s="54"/>
      <c r="J16" s="27"/>
      <c r="K16" s="55">
        <v>6735334005.9300003</v>
      </c>
      <c r="L16" s="54"/>
      <c r="M16" s="53">
        <v>6686163892.2399998</v>
      </c>
      <c r="N16" s="55"/>
      <c r="O16" s="55"/>
      <c r="P16" s="54"/>
      <c r="Q16" s="53">
        <f>+H16+K16-M16</f>
        <v>76853608.140000343</v>
      </c>
      <c r="R16" s="54"/>
      <c r="S16" s="53">
        <f>Q16-H16</f>
        <v>49170113.69000034</v>
      </c>
      <c r="T16" s="55"/>
      <c r="U16" s="55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52" t="s">
        <v>10</v>
      </c>
      <c r="F18" s="52"/>
      <c r="G18" s="52"/>
      <c r="H18" s="53">
        <v>9343920.1899999995</v>
      </c>
      <c r="I18" s="54"/>
      <c r="J18" s="27"/>
      <c r="K18" s="55">
        <v>208570575.72</v>
      </c>
      <c r="L18" s="54"/>
      <c r="M18" s="53">
        <v>70564143.790000007</v>
      </c>
      <c r="N18" s="55"/>
      <c r="O18" s="55"/>
      <c r="P18" s="54"/>
      <c r="Q18" s="53">
        <f>+H18+K18-M18</f>
        <v>147350352.12</v>
      </c>
      <c r="R18" s="54"/>
      <c r="S18" s="53">
        <f>Q18-H18</f>
        <v>138006431.93000001</v>
      </c>
      <c r="T18" s="55"/>
      <c r="U18" s="55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52" t="s">
        <v>12</v>
      </c>
      <c r="F22" s="52"/>
      <c r="G22" s="52"/>
      <c r="H22" s="53">
        <v>4978432.43</v>
      </c>
      <c r="I22" s="54"/>
      <c r="J22" s="27"/>
      <c r="K22" s="55">
        <v>23248698.129999999</v>
      </c>
      <c r="L22" s="54"/>
      <c r="M22" s="53">
        <v>25056578.77</v>
      </c>
      <c r="N22" s="55"/>
      <c r="O22" s="55"/>
      <c r="P22" s="54"/>
      <c r="Q22" s="53">
        <f>H22+K22-M22</f>
        <v>3170551.7899999991</v>
      </c>
      <c r="R22" s="54"/>
      <c r="S22" s="53">
        <f>Q22-H22</f>
        <v>-1807880.6400000006</v>
      </c>
      <c r="T22" s="55"/>
      <c r="U22" s="55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61" t="s">
        <v>15</v>
      </c>
      <c r="F28" s="61"/>
      <c r="G28" s="61"/>
      <c r="H28" s="62">
        <f>H30+H32+H34+H36+H38+H40+H44</f>
        <v>12019802968.689999</v>
      </c>
      <c r="I28" s="63"/>
      <c r="J28" s="27"/>
      <c r="K28" s="64">
        <f>K30+K32+K34+K36+K38+K40+K44</f>
        <v>2151546696.5400004</v>
      </c>
      <c r="L28" s="63"/>
      <c r="M28" s="62">
        <f>M30+M32+M34+M36+M38+M40+M44</f>
        <v>867564387.87</v>
      </c>
      <c r="N28" s="64"/>
      <c r="O28" s="64"/>
      <c r="P28" s="63"/>
      <c r="Q28" s="62">
        <f>Q30+Q32+Q34+Q36+Q38+Q40+Q44</f>
        <v>13303785277.360003</v>
      </c>
      <c r="R28" s="63"/>
      <c r="S28" s="65">
        <f>S30+S32+S34+S36+S38+S40-S44</f>
        <v>1283982308.670001</v>
      </c>
      <c r="T28" s="66"/>
      <c r="U28" s="66"/>
      <c r="V28" s="3"/>
      <c r="W28" s="66"/>
      <c r="X28" s="66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52" t="s">
        <v>25</v>
      </c>
      <c r="F30" s="52"/>
      <c r="G30" s="52"/>
      <c r="H30" s="53">
        <v>1028824004.71</v>
      </c>
      <c r="I30" s="54"/>
      <c r="J30" s="27"/>
      <c r="K30" s="55">
        <v>168809270.47999999</v>
      </c>
      <c r="L30" s="54"/>
      <c r="M30" s="53">
        <v>38277486.479999997</v>
      </c>
      <c r="N30" s="55"/>
      <c r="O30" s="55"/>
      <c r="P30" s="54"/>
      <c r="Q30" s="53">
        <f>+H30+K30-M30</f>
        <v>1159355788.71</v>
      </c>
      <c r="R30" s="54"/>
      <c r="S30" s="59">
        <f>Q30-H30</f>
        <v>130531784</v>
      </c>
      <c r="T30" s="60"/>
      <c r="U30" s="60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52" t="s">
        <v>16</v>
      </c>
      <c r="F32" s="52"/>
      <c r="G32" s="52"/>
      <c r="H32" s="53">
        <v>98293391.719999999</v>
      </c>
      <c r="I32" s="54"/>
      <c r="J32" s="27"/>
      <c r="K32" s="55">
        <v>13824757.720000001</v>
      </c>
      <c r="L32" s="54"/>
      <c r="M32" s="53">
        <v>26306659.48</v>
      </c>
      <c r="N32" s="55"/>
      <c r="O32" s="55"/>
      <c r="P32" s="54"/>
      <c r="Q32" s="53">
        <f>+H32+K32-M32</f>
        <v>85811489.959999993</v>
      </c>
      <c r="R32" s="54"/>
      <c r="S32" s="59">
        <f>Q32-H32</f>
        <v>-12481901.760000005</v>
      </c>
      <c r="T32" s="60"/>
      <c r="U32" s="60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52" t="s">
        <v>17</v>
      </c>
      <c r="F34" s="52"/>
      <c r="G34" s="52"/>
      <c r="H34" s="53">
        <v>10726478375.469999</v>
      </c>
      <c r="I34" s="54"/>
      <c r="J34" s="27"/>
      <c r="K34" s="55">
        <v>1859188634.95</v>
      </c>
      <c r="L34" s="54"/>
      <c r="M34" s="53">
        <v>721067134.99000001</v>
      </c>
      <c r="N34" s="55"/>
      <c r="O34" s="55"/>
      <c r="P34" s="54"/>
      <c r="Q34" s="53">
        <f>+H34+K34-M34</f>
        <v>11864599875.43</v>
      </c>
      <c r="R34" s="54"/>
      <c r="S34" s="59">
        <f>Q34-H34</f>
        <v>1138121499.960001</v>
      </c>
      <c r="T34" s="60"/>
      <c r="U34" s="60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52" t="s">
        <v>18</v>
      </c>
      <c r="F36" s="52"/>
      <c r="G36" s="52"/>
      <c r="H36" s="53">
        <v>783012800.28999996</v>
      </c>
      <c r="I36" s="54"/>
      <c r="J36" s="27"/>
      <c r="K36" s="55">
        <v>69393239.689999998</v>
      </c>
      <c r="L36" s="54"/>
      <c r="M36" s="53">
        <v>31163175.109999999</v>
      </c>
      <c r="N36" s="55"/>
      <c r="O36" s="55"/>
      <c r="P36" s="54"/>
      <c r="Q36" s="53">
        <f>+H36+K36-M36</f>
        <v>821242864.87</v>
      </c>
      <c r="R36" s="54"/>
      <c r="S36" s="59">
        <f>Q36-H36</f>
        <v>38230064.580000043</v>
      </c>
      <c r="T36" s="60"/>
      <c r="U36" s="60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52" t="s">
        <v>19</v>
      </c>
      <c r="F38" s="52"/>
      <c r="G38" s="52"/>
      <c r="H38" s="53">
        <v>20872371.91</v>
      </c>
      <c r="I38" s="54"/>
      <c r="J38" s="27"/>
      <c r="K38" s="55">
        <v>15484199.41</v>
      </c>
      <c r="L38" s="54"/>
      <c r="M38" s="53">
        <v>167435.56</v>
      </c>
      <c r="N38" s="55"/>
      <c r="O38" s="55"/>
      <c r="P38" s="54"/>
      <c r="Q38" s="53">
        <f>+H38+K38-M38</f>
        <v>36189135.759999998</v>
      </c>
      <c r="R38" s="54"/>
      <c r="S38" s="59">
        <f>Q38-H38</f>
        <v>15316763.849999998</v>
      </c>
      <c r="T38" s="60"/>
      <c r="U38" s="60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52" t="s">
        <v>20</v>
      </c>
      <c r="F40" s="52"/>
      <c r="G40" s="52"/>
      <c r="H40" s="56">
        <v>-636857612.02999997</v>
      </c>
      <c r="I40" s="57"/>
      <c r="J40" s="27"/>
      <c r="K40" s="55">
        <v>24758413.789999999</v>
      </c>
      <c r="L40" s="54"/>
      <c r="M40" s="53">
        <v>50582496.25</v>
      </c>
      <c r="N40" s="55"/>
      <c r="O40" s="55"/>
      <c r="P40" s="54"/>
      <c r="Q40" s="56">
        <f>+H40+K40-M40</f>
        <v>-662681694.49000001</v>
      </c>
      <c r="R40" s="57"/>
      <c r="S40" s="56">
        <f>Q40-H40</f>
        <v>-25824082.460000038</v>
      </c>
      <c r="T40" s="58"/>
      <c r="U40" s="58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52" t="s">
        <v>22</v>
      </c>
      <c r="F44" s="52"/>
      <c r="G44" s="52"/>
      <c r="H44" s="56">
        <v>-820363.38</v>
      </c>
      <c r="I44" s="57"/>
      <c r="J44" s="27"/>
      <c r="K44" s="55">
        <v>88180.5</v>
      </c>
      <c r="L44" s="54"/>
      <c r="M44" s="53">
        <v>0</v>
      </c>
      <c r="N44" s="55"/>
      <c r="O44" s="55"/>
      <c r="P44" s="54"/>
      <c r="Q44" s="56">
        <f>+H44+K44-M44</f>
        <v>-732182.88</v>
      </c>
      <c r="R44" s="57"/>
      <c r="S44" s="56">
        <f>-Q44+H44</f>
        <v>-88180.5</v>
      </c>
      <c r="T44" s="58"/>
      <c r="U44" s="58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51" t="s">
        <v>30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50" t="s">
        <v>28</v>
      </c>
      <c r="H54" s="32"/>
      <c r="I54" s="50" t="s">
        <v>29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Alonzo Alonzo Amayrani Guadalupe</cp:lastModifiedBy>
  <cp:lastPrinted>2022-12-06T16:50:31Z</cp:lastPrinted>
  <dcterms:created xsi:type="dcterms:W3CDTF">2016-09-07T15:45:13Z</dcterms:created>
  <dcterms:modified xsi:type="dcterms:W3CDTF">2023-01-17T15:48:17Z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