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80" windowWidth="14400" windowHeight="7860" tabRatio="500" firstSheet="4" activeTab="6"/>
  </bookViews>
  <sheets>
    <sheet name="EdoActividades" sheetId="1" r:id="rId1"/>
    <sheet name="EdoSituacionFinanciera" sheetId="2" r:id="rId2"/>
    <sheet name="EdoVariacionHdaPub" sheetId="3" r:id="rId3"/>
    <sheet name="EdocambiosSituacionFinanciera" sheetId="4" r:id="rId4"/>
    <sheet name="EdoFlujoEfectivo" sheetId="5" r:id="rId5"/>
    <sheet name="EdoAnaliticoAct" sheetId="6" r:id="rId6"/>
    <sheet name="EdoDeudaOtroPasivos" sheetId="7" r:id="rId7"/>
  </sheets>
  <definedNames>
    <definedName name="_xlnm.Print_Area" localSheetId="0">'EdoActividades'!$B$1:$I$89</definedName>
    <definedName name="_xlnm.Print_Area" localSheetId="3">'EdocambiosSituacionFinanciera'!$A$1:$G$69</definedName>
    <definedName name="_xlnm.Print_Area" localSheetId="6">'EdoDeudaOtroPasivos'!$A$2:$N$49</definedName>
    <definedName name="_xlnm.Print_Area" localSheetId="4">'EdoFlujoEfectivo'!$B$1:$E$65</definedName>
    <definedName name="_xlnm.Print_Titles" localSheetId="4">'EdoFlujoEfectivo'!$1:$2</definedName>
  </definedNames>
  <calcPr fullCalcOnLoad="1"/>
</workbook>
</file>

<file path=xl/sharedStrings.xml><?xml version="1.0" encoding="utf-8"?>
<sst xmlns="http://schemas.openxmlformats.org/spreadsheetml/2006/main" count="378" uniqueCount="235">
  <si>
    <t>INGRESOS Y OTROS BENEFICIOS</t>
  </si>
  <si>
    <t>Impuestos</t>
  </si>
  <si>
    <t>Cuotas y Aportaciones de Seguridad Social</t>
  </si>
  <si>
    <t>Contribuciones de Mejoras</t>
  </si>
  <si>
    <t>Derechos</t>
  </si>
  <si>
    <t>Participaciones y Aportaciones</t>
  </si>
  <si>
    <t>Transferencias, Asignaciones, Subsidios y Otras Ayudas</t>
  </si>
  <si>
    <t>Otros Ingresos y Beneneficios</t>
  </si>
  <si>
    <t>Ingresos Financieros</t>
  </si>
  <si>
    <t>Incremento por Variación de Inventarios</t>
  </si>
  <si>
    <t>Disminución del Exceso de Provisiones</t>
  </si>
  <si>
    <t>Otros Ingresos y Beneficios Varios</t>
  </si>
  <si>
    <t>Total de Ingresos y Otros Beneficios</t>
  </si>
  <si>
    <t>GASTOS Y OTRAS PERDIDAS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</si>
  <si>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</si>
  <si>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</si>
  <si>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</si>
  <si>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</si>
  <si>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</si>
  <si>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</si>
  <si>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</si>
  <si>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</si>
  <si>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</si>
  <si>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</si>
  <si>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</si>
  <si>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</si>
  <si>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</si>
  <si>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</si>
  <si>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</si>
  <si>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</si>
  <si>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</si>
  <si>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</si>
  <si>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</si>
  <si>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Costos por Coberturas</t>
  </si>
  <si>
    <t>Apoyos Financieros</t>
  </si>
  <si>
    <t>Otros Gastos y Pérdidas Extraordinarias</t>
  </si>
  <si>
    <t>Provisiones</t>
  </si>
  <si>
    <t>Disminución de Inventarios</t>
  </si>
  <si>
    <t>Aumento por Insuficiencia de Provisones</t>
  </si>
  <si>
    <t>Otros Gastos</t>
  </si>
  <si>
    <t>Inversión Pública</t>
  </si>
  <si>
    <t>Inversión Pública no Capitalizable</t>
  </si>
  <si>
    <t>Total de Gastos y Otras Pérdidas</t>
  </si>
  <si>
    <t>Resultados del Ejercico (Ahorro/Desahorro)</t>
  </si>
  <si>
    <t>Bajo protesta de decir verdad declaramos que los Estados Financieros y sus Notas son razonables correctos y responsables del emisor</t>
  </si>
  <si>
    <t>Gastos de Funcionamiento</t>
  </si>
  <si>
    <t>Disminución del Exceso de Estimaciones por Pérdida o Deterioro u Obsolescencia</t>
  </si>
  <si>
    <t>Estimaciones, Depreciaciones, Deterioros, Obsolescencia y Amortizaciones</t>
  </si>
  <si>
    <t>Ingresos de la Gestión:</t>
  </si>
  <si>
    <t>DIRECTORA DE FINANZAS Y TESORERA MUNICIPAL</t>
  </si>
  <si>
    <t>LIC. LAURA CRISTINA MUÑOZ MOLINA</t>
  </si>
  <si>
    <t>Productos *</t>
  </si>
  <si>
    <t>Aprovechamiento</t>
  </si>
  <si>
    <t>Participaciones, Aportaciones, Convenios, Incentivos Deriivados de la Colaboración Fiscal y Fondos Distintos de Aportaaciones, Transferencias, Asignaciones, Subsidios y Subvenciones y Pensiones y Jubilaciones</t>
  </si>
  <si>
    <t>Participaciones, Aportaciones, Convenios, Incentivos Derivados de la Colaboración Fiscal y Fondos Distintos de Aportaciones</t>
  </si>
  <si>
    <t>Transferencias, Asignaciones, Subsidios y Subvenciones, y Pesiones y Jubilaciones</t>
  </si>
  <si>
    <t xml:space="preserve"> </t>
  </si>
  <si>
    <t>Ingresos por Venta de Bienes y  Prestacion de Servicios</t>
  </si>
  <si>
    <t>PRESIDENTE MUNICIPAL</t>
  </si>
  <si>
    <t>LIC. RENÁN ALBERTO BARRERA CONCHA</t>
  </si>
  <si>
    <t>MUNICIPIO DE MÉRIDA YUCATÁN
ESTADO DE ACTIVIDADES
DEL 1 DE ENERO AL 30 DE JUNIO DE 2022                                                                                                                                                                                                                                                                                                     (CIFRAS EN PESOS)</t>
  </si>
  <si>
    <t>Aumento por Insuficiencia de Estimaciones por Pérdida o Deterioro u Obsolescencia</t>
  </si>
  <si>
    <t>2021</t>
  </si>
  <si>
    <t>Bajo protesta de decir verdad declaramos que los Estados Financieros y sus notas son razonablemente correctos y responsabilidad del emisor</t>
  </si>
  <si>
    <t>TOTAL DEL PASIVO Y HACIENDA PÚBLICA / PATRIMONIO</t>
  </si>
  <si>
    <t>TOTAL DE HACIENDA PÚBLICA/PATRIMONIO</t>
  </si>
  <si>
    <t>Resultados por Tenencia de Activos no Monetarios</t>
  </si>
  <si>
    <t>Resultados por Posición Monetaria</t>
  </si>
  <si>
    <t>Exceso o Insuficiencia en la Actualización de la Hacienda Publica/Patrimonio</t>
  </si>
  <si>
    <t>Rectificaciones de Resultados de Ejercicios Anteriores</t>
  </si>
  <si>
    <t>Reservas</t>
  </si>
  <si>
    <t>Revalúos</t>
  </si>
  <si>
    <t>Resultados de Ejercicios Anteriores</t>
  </si>
  <si>
    <t>.</t>
  </si>
  <si>
    <t>Resultados del Ejercicio (Ahorro / Desahorro)</t>
  </si>
  <si>
    <t>Hacienda Pública/Patrimonio Generado</t>
  </si>
  <si>
    <t>(CIFRAS EN PESOS)</t>
  </si>
  <si>
    <t>Actualización de la Hacienda Pública / Patrimonio</t>
  </si>
  <si>
    <t>Donaciones Capital</t>
  </si>
  <si>
    <t>TOTAL DE ACTIVO</t>
  </si>
  <si>
    <t>Total de Activo No Circulante</t>
  </si>
  <si>
    <t>Hacienda Pública/Patrimonio Contribuido</t>
  </si>
  <si>
    <t>Otros Activos no Circulantes</t>
  </si>
  <si>
    <t>HACIENDA PÚBLICA/PATRIMONIO</t>
  </si>
  <si>
    <t>TOTAL DE PASIVO</t>
  </si>
  <si>
    <t>Estimación por Pérdida o Deterioro de Activos no Circulantes</t>
  </si>
  <si>
    <t>Total de Pasivo No Circulante</t>
  </si>
  <si>
    <t>Activos Diferidos</t>
  </si>
  <si>
    <t>Provisiones a Largo Plazo</t>
  </si>
  <si>
    <t>Depreciacion, Deterioro Y Amortizacion Acumulada de Bienes</t>
  </si>
  <si>
    <t>Fondos y Bienes de Terceros en Garantía y/o en Administración a Largo Plazo</t>
  </si>
  <si>
    <t>Activos Intangibles</t>
  </si>
  <si>
    <t>Pasivos Diferidos a Largo Plazo</t>
  </si>
  <si>
    <t>Bienes Muebles</t>
  </si>
  <si>
    <t>Deuda Pública a Largo Plazo</t>
  </si>
  <si>
    <t>Bienes Inmuebles, Infraestructura y Construccion en Proceso</t>
  </si>
  <si>
    <t>Documentos por Pagar a Largo Plazo</t>
  </si>
  <si>
    <t>Derechos a Recibir Efectivo o Equivalentes a Largo Plazo</t>
  </si>
  <si>
    <t>Cuentas por Pagar a Largo Plazo</t>
  </si>
  <si>
    <t>Inversiones Financiera a Largo Plazo</t>
  </si>
  <si>
    <t>Pasivo No Circulante</t>
  </si>
  <si>
    <t>Activo No Circulante</t>
  </si>
  <si>
    <t>Total de Pasivo Circulante</t>
  </si>
  <si>
    <t>Total de Activo Circulante</t>
  </si>
  <si>
    <t>Otros Pasivos a Corto Plazo</t>
  </si>
  <si>
    <t>Otros Activos Circulantes</t>
  </si>
  <si>
    <t>Provisiones a Corto Plazo</t>
  </si>
  <si>
    <t>Estimacion por Pérdida o Deterioro de Activos Circulantes</t>
  </si>
  <si>
    <t>Fondos y Bienes de Terceros en Garantía y/o Administración a Corto Plazo</t>
  </si>
  <si>
    <t>Almacenes</t>
  </si>
  <si>
    <t>Pasivo Diferidos a Corto Plazo</t>
  </si>
  <si>
    <t>Inventarios</t>
  </si>
  <si>
    <t>Titulos y Valores a Corto Plazo</t>
  </si>
  <si>
    <t>Derechos a Recibir Bienes o Servicios</t>
  </si>
  <si>
    <t>Porción a Corto Plazo de la Deuda Pública a Largo Plazo</t>
  </si>
  <si>
    <t>Documentos por Pagar a Corto Plazo</t>
  </si>
  <si>
    <t>Derechos a Recibir Efectivo o Equivalentes</t>
  </si>
  <si>
    <t>Efectivo y Equivalentes</t>
  </si>
  <si>
    <t>Cuentas por Pagar a Corto Plazo</t>
  </si>
  <si>
    <t>Activo Circulante</t>
  </si>
  <si>
    <t>Pasivo Circulante</t>
  </si>
  <si>
    <t>PASIVO</t>
  </si>
  <si>
    <t>ACTIVO</t>
  </si>
  <si>
    <t>MUNICIPIO DE MÉRIDA YUCATÁN
ESTADO DE SITUACIÓN FINANCIERA
AL 30 DE JUNIO DE 2022</t>
  </si>
  <si>
    <t>MUNICIPIO DE MÉRIDA YUCATÁN</t>
  </si>
  <si>
    <t>ESTADO DE VARIACIÓN EN LA HACIENDA PÚBLICA</t>
  </si>
  <si>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</si>
  <si>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</si>
  <si>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</si>
  <si>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</si>
  <si>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</si>
  <si>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</si>
  <si>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Hacienda Pública / Patrimonio Contribuido Neto 2021</t>
  </si>
  <si>
    <t>Donaciones de Capital</t>
  </si>
  <si>
    <t>Actualización de la Hacienda Pública/Patrimonio</t>
  </si>
  <si>
    <t>Hacienda Pública / Patrimonio Generado Neto 2021</t>
  </si>
  <si>
    <t>Resultados del Ejercicio (Ahorro/Desahorro)</t>
  </si>
  <si>
    <t>Exceso o Insuficiencia en la Actualización de la Hacienda Pública/Patrimonio Neto  2021</t>
  </si>
  <si>
    <t>Resultado por Posición Monetaria</t>
  </si>
  <si>
    <t>Resultado por Tenencia de Activos no Monetarios</t>
  </si>
  <si>
    <t>Hacienda Pública / Patrimonio Neto Final 2021</t>
  </si>
  <si>
    <t>Cambios en la Hacienda Pública / Patrimonio Contribuido Neto 2022</t>
  </si>
  <si>
    <t>Variaciones de la Hacienda Pública / Patrimonio Generado Neto 2022</t>
  </si>
  <si>
    <t>Cambios en el Exceso o Insuficiencia en la Actualización de la Hacienda Pública/Patrimonio Neto 2022</t>
  </si>
  <si>
    <t>Hacienda Pública / Patrimonio Neto Final 2022</t>
  </si>
  <si>
    <t>Bajo protesta de decir verdad declaramos que los Estados Financieros y sus Notas son razonablemente correctos y responsabilidad del emisor</t>
  </si>
  <si>
    <t>LIC. RENÁN ALBERTO BARRERA CONCHA
PRESIDENTE MUNICIPAL</t>
  </si>
  <si>
    <t xml:space="preserve">   LIC. LAURA CRISTINA MUÑOZ MOLINA                                                                  DIRECTORA DE FINANZAS Y TESORERA MUNICIPAL</t>
  </si>
  <si>
    <t>DEL 1 DE ENERO AL 30 DE JUNIO DE 2022</t>
  </si>
  <si>
    <t>Exceso o Insuficiencia en la Actualización de la Hacienda Pública/Patrimonio</t>
  </si>
  <si>
    <t>Aplicación</t>
  </si>
  <si>
    <t>Origen</t>
  </si>
  <si>
    <t xml:space="preserve"> (CIFRAS EN PESOS)         </t>
  </si>
  <si>
    <t>DEL 1 ENERO AL 30 DE JUNIO  DE 2022</t>
  </si>
  <si>
    <t>ESTADO DE CAMBIOS EN LA SITUACIÓN FINANCIERA</t>
  </si>
  <si>
    <t xml:space="preserve">MUNICIPIO DE MÉRIDA YUCATÁN
                                                                                                                                                                           </t>
  </si>
  <si>
    <t>Bajo protesta de decir la verdad declaramos que los Estados Financieros y sus Notas son razonablemente correctos y responsabilidad del emisor.</t>
  </si>
  <si>
    <t>Efectivo y Equivalentes al Efectivo al Final del Ejercicio</t>
  </si>
  <si>
    <t>Efectivo y Equivalentes al Efectivo al Inicio del Ejercicio</t>
  </si>
  <si>
    <t>Incremento/Disminución Neta en el Efectivo y Equivalentes al Efectivo</t>
  </si>
  <si>
    <t>Flujos Netos de Efectivo por Actividades de Financiamiento</t>
  </si>
  <si>
    <t>Otras Aplicaciones de Financiamiento</t>
  </si>
  <si>
    <t>Externo</t>
  </si>
  <si>
    <t>Interno</t>
  </si>
  <si>
    <t>Servicios de la Deuda</t>
  </si>
  <si>
    <t>Otros Orígenes de Financiamiento</t>
  </si>
  <si>
    <t>Endeudamiento Neto</t>
  </si>
  <si>
    <t>Flujo de Efectivo de las Actividades de Financiamiento</t>
  </si>
  <si>
    <t>Flujos Netos de Efectivo por Actividades de Inversión</t>
  </si>
  <si>
    <t>Otras Aplicaciones de Inversión</t>
  </si>
  <si>
    <t>Bienes Inmuebles, Infraestructura y Construcciones en Proceso</t>
  </si>
  <si>
    <t>Otros Orígenes de Inversión</t>
  </si>
  <si>
    <t>Flujos de Efectivo de las Actividades de Inversión</t>
  </si>
  <si>
    <t>Flujos Netos de Efectivo por Actividades de Operación</t>
  </si>
  <si>
    <t>Otras Aplicaciones de Operación</t>
  </si>
  <si>
    <t>Transferencias al resto del Sector Público</t>
  </si>
  <si>
    <t>Materiales Y Suministros</t>
  </si>
  <si>
    <t>Otros Orígenes de Operación</t>
  </si>
  <si>
    <t>Transferencias, Asignaciones, Subsidios y Subvenciones, y Pensiones y Jubilaciones</t>
  </si>
  <si>
    <t>Ingresos por Venta de Bienes y Prestación de Servicios</t>
  </si>
  <si>
    <t>Aprovechamientos</t>
  </si>
  <si>
    <t>Productos</t>
  </si>
  <si>
    <t>Contribuciones De Mejoras</t>
  </si>
  <si>
    <t>Cuotas  y Aportaciones de Seguridad Social</t>
  </si>
  <si>
    <t>Flujos de Efectivo de las Actividades de Operación</t>
  </si>
  <si>
    <t>MUNICIPIO DE MÉRIDA YUCATÁN
ESTADO DE FLUJO DE EFECTIVO 
 DEL 1 DE ENERO AL 30 DE JUNIO DE 2022
(CIFRAS EN PESOS)</t>
  </si>
  <si>
    <t xml:space="preserve">ESTADO ANALÍTICO DEL ACTIVO 
</t>
  </si>
  <si>
    <t>DEL 1 DE ENERO AL 30 DE JUNIO 2022</t>
  </si>
  <si>
    <t>Saldo 
Inicial</t>
  </si>
  <si>
    <t>Cargos del Período</t>
  </si>
  <si>
    <t>Abonos del Período</t>
  </si>
  <si>
    <t>Saldo 
Final</t>
  </si>
  <si>
    <t>Variación del Período</t>
  </si>
  <si>
    <t>ACTIVO CIRCULANTE</t>
  </si>
  <si>
    <t>EFECTIVOS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</si>
  <si>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</si>
  <si>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</si>
  <si>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</si>
  <si>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</si>
  <si>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</si>
  <si>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</si>
  <si>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</si>
  <si>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</si>
  <si>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</si>
  <si>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INMUEBLES.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</si>
  <si>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</si>
  <si>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</si>
  <si>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</si>
  <si>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</si>
  <si>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</si>
  <si>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</si>
  <si>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LIC. LAURA CRISTINA MUÑOZ MOLINA
DIRECTORA DE FINANZAS Y TESORERA MUNICIPAL</t>
  </si>
  <si>
    <t>Total de Deuda Pública y Otros Pasivos</t>
  </si>
  <si>
    <t>Total de Otros Pasivos</t>
  </si>
  <si>
    <t>Subtotal de Deuda Publica a Largo Plazo</t>
  </si>
  <si>
    <t>pesos</t>
  </si>
  <si>
    <t>Arrendamientos Financieros</t>
  </si>
  <si>
    <t>Títulos y Valores</t>
  </si>
  <si>
    <t>Deuda Bilateral</t>
  </si>
  <si>
    <t>Organismos Financieros Internacionales</t>
  </si>
  <si>
    <t>Deuda Externa</t>
  </si>
  <si>
    <t>Instituciones de Crédito</t>
  </si>
  <si>
    <t>Deuda Interna</t>
  </si>
  <si>
    <t>Largo Plazo</t>
  </si>
  <si>
    <t>Subtotal de Deuda Pública a Corto Plazo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</si>
  <si>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</si>
  <si>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Arrendamiento Financieros</t>
  </si>
  <si>
    <t>Corto Plazo</t>
  </si>
  <si>
    <t>DEUDA PÚBLICA</t>
  </si>
  <si>
    <t>Saldo Final 
del Periodo</t>
  </si>
  <si>
    <t>Saldo Inicial 
del Periodo</t>
  </si>
  <si>
    <t>Institución o 
País Acreedor</t>
  </si>
  <si>
    <t>Moneda de 
Contratación</t>
  </si>
  <si>
    <t xml:space="preserve">
Denominación de las Deudas</t>
  </si>
  <si>
    <t xml:space="preserve">MUNICIPIO DE MÉRIDA YUCATÁN
ESTADO ANALITICO DE LA DEUDA Y OTROS PASIVOS
DEL 1  DE ENERO AL 30 DE JUNIO 2022 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</si>
</sst>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80A]&quot;$&quot;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[$$-80A]#,##0.00"/>
    <numFmt numFmtId="170" formatCode="#,##0.00;#,##0.00"/>
    <numFmt numFmtId="171" formatCode="#,##0.0"/>
    <numFmt numFmtId="172" formatCode="_-[$$-80A]* #,##0.00_-;\-[$$-80A]* #,##0.00_-;_-[$$-80A]* &quot;-&quot;??_-;_-@_-"/>
    <numFmt numFmtId="173" formatCode="&quot;$&quot;#,##0.00"/>
    <numFmt numFmtId="174" formatCode="[$-10409]&quot;$&quot;#,##0.00"/>
    <numFmt numFmtId="175" formatCode="[$$-80A]#,##0.00;[$$-80A]\-#,##0.00"/>
    <numFmt numFmtId="176" formatCode="[$$-80A]#,##0.00;[$$-80A]#,##0.00"/>
  </numFmts>
  <fonts count="69">
    <font>
      <sz val="10"/>
      <color indexed="8"/>
      <name val="ARIAL"/>
      <family val="0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b/>
      <i/>
      <sz val="8"/>
      <color indexed="8"/>
      <name val="Arial"/>
      <family val="2"/>
    </font>
    <font>
      <sz val="7"/>
      <color indexed="8"/>
      <name val="Exo 2"/>
      <family val="0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9"/>
      <color indexed="8"/>
      <name val="Times New Roman"/>
      <family val="1"/>
    </font>
    <font>
      <sz val="7"/>
      <color indexed="8"/>
      <name val="EXO 2"/>
      <family val="0"/>
    </font>
    <font>
      <sz val="7"/>
      <color indexed="8"/>
      <name val="Calibri"/>
      <family val="2"/>
    </font>
    <font>
      <sz val="11"/>
      <name val="Calibri"/>
      <family val="2"/>
    </font>
    <font>
      <b/>
      <sz val="7"/>
      <color indexed="8"/>
      <name val="Exo 2"/>
      <family val="0"/>
    </font>
    <font>
      <b/>
      <sz val="8"/>
      <color indexed="8"/>
      <name val="Exo 2"/>
      <family val="0"/>
    </font>
    <font>
      <b/>
      <sz val="9"/>
      <color indexed="8"/>
      <name val="Exo 2"/>
      <family val="0"/>
    </font>
    <font>
      <b/>
      <sz val="11"/>
      <color indexed="8"/>
      <name val="Exo 2"/>
      <family val="0"/>
    </font>
    <font>
      <sz val="8"/>
      <color indexed="8"/>
      <name val="Exo 2"/>
      <family val="0"/>
    </font>
    <font>
      <b/>
      <i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sz val="7"/>
      <color theme="1"/>
      <name val="EXO 2"/>
      <family val="0"/>
    </font>
    <font>
      <sz val="7"/>
      <color theme="1"/>
      <name val="Calibri"/>
      <family val="2"/>
    </font>
    <font>
      <sz val="7"/>
      <color theme="1"/>
      <name val="Arial"/>
      <family val="2"/>
    </font>
    <font>
      <sz val="7"/>
      <color rgb="FF000000"/>
      <name val="Exo 2"/>
      <family val="0"/>
    </font>
    <font>
      <b/>
      <sz val="7"/>
      <color rgb="FF000000"/>
      <name val="Exo 2"/>
      <family val="0"/>
    </font>
    <font>
      <b/>
      <sz val="8"/>
      <color rgb="FF000000"/>
      <name val="Exo 2"/>
      <family val="0"/>
    </font>
    <font>
      <b/>
      <sz val="9"/>
      <color rgb="FF000000"/>
      <name val="Exo 2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dotted"/>
    </border>
    <border>
      <left style="medium"/>
      <right style="medium"/>
      <top style="medium"/>
      <bottom style="dotted"/>
    </border>
    <border>
      <left/>
      <right style="medium"/>
      <top/>
      <bottom style="dotted"/>
    </border>
    <border>
      <left style="medium"/>
      <right/>
      <top style="dotted"/>
      <bottom style="dotted"/>
    </border>
    <border>
      <left style="medium"/>
      <right style="medium"/>
      <top style="dotted"/>
      <bottom style="dotted"/>
    </border>
    <border>
      <left/>
      <right style="medium"/>
      <top style="dotted"/>
      <bottom style="dotted"/>
    </border>
    <border>
      <left style="medium"/>
      <right style="medium"/>
      <top/>
      <bottom style="dotted"/>
    </border>
    <border>
      <left style="medium"/>
      <right style="medium"/>
      <top/>
      <bottom/>
    </border>
    <border>
      <left style="medium"/>
      <right/>
      <top style="dotted"/>
      <bottom/>
    </border>
    <border>
      <left style="medium"/>
      <right style="medium"/>
      <top style="dotted"/>
      <bottom/>
    </border>
    <border>
      <left/>
      <right style="medium"/>
      <top style="dotted"/>
      <bottom/>
    </border>
    <border>
      <left style="medium"/>
      <right style="medium"/>
      <top style="dotted"/>
      <bottom style="medium"/>
    </border>
    <border>
      <left style="thin">
        <color rgb="FFFFFFFF"/>
      </left>
      <right style="thin"/>
      <top style="thin">
        <color rgb="FFFFFFFF"/>
      </top>
      <bottom>
        <color indexed="63"/>
      </bottom>
    </border>
    <border>
      <left style="thin">
        <color rgb="FFFFFFFF"/>
      </left>
      <right style="thin">
        <color rgb="FFFFFFFF"/>
      </right>
      <top style="thin">
        <color rgb="FFFFFFFF"/>
      </top>
      <bottom>
        <color indexed="63"/>
      </bottom>
    </border>
    <border>
      <left style="thin"/>
      <right style="thin">
        <color rgb="FFFFFFFF"/>
      </right>
      <top style="thin">
        <color rgb="FFFFFFFF"/>
      </top>
      <bottom>
        <color indexed="63"/>
      </bottom>
    </border>
    <border>
      <left style="thin">
        <color rgb="FFFFFFFF"/>
      </left>
      <right style="thin"/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/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/>
      <top>
        <color indexed="63"/>
      </top>
      <bottom/>
    </border>
    <border>
      <left style="thin">
        <color rgb="FFFFFFFF"/>
      </left>
      <right style="thin">
        <color rgb="FFFFFFFF"/>
      </right>
      <top>
        <color indexed="63"/>
      </top>
      <bottom/>
    </border>
    <border>
      <left style="thin"/>
      <right style="thin">
        <color rgb="FFFFFFFF"/>
      </right>
      <top>
        <color indexed="63"/>
      </top>
      <bottom/>
    </border>
    <border>
      <left style="thin">
        <color rgb="FFFFFFFF"/>
      </left>
      <right style="thin"/>
      <top style="thin"/>
      <bottom style="thin">
        <color rgb="FFFFFFFF"/>
      </bottom>
    </border>
    <border>
      <left style="thin">
        <color rgb="FFFFFFFF"/>
      </left>
      <right style="thin">
        <color rgb="FFFFFFFF"/>
      </right>
      <top style="thin"/>
      <bottom style="thin">
        <color rgb="FFFFFFFF"/>
      </bottom>
    </border>
    <border>
      <left style="thin"/>
      <right style="thin">
        <color rgb="FFFFFFFF"/>
      </right>
      <top style="thin"/>
      <bottom style="thin">
        <color rgb="FFFFFFFF"/>
      </bottom>
    </border>
    <border>
      <left style="thin">
        <color rgb="FFFFFFFF"/>
      </left>
      <right style="thin"/>
      <top style="thin">
        <color rgb="FFFFFFFF"/>
      </top>
      <bottom style="thin"/>
    </border>
    <border>
      <left style="thin">
        <color rgb="FFFFFFFF"/>
      </left>
      <right style="thin">
        <color rgb="FFFFFFFF"/>
      </right>
      <top style="thin">
        <color rgb="FFFFFFFF"/>
      </top>
      <bottom style="thin"/>
    </border>
    <border>
      <left style="thin"/>
      <right style="thin">
        <color rgb="FFFFFFFF"/>
      </right>
      <top style="thin">
        <color rgb="FFFFFFFF"/>
      </top>
      <bottom style="thin"/>
    </border>
    <border>
      <left style="thin">
        <color rgb="FFFFFFFF"/>
      </left>
      <right style="thin"/>
      <top style="thin"/>
      <bottom/>
    </border>
    <border>
      <left style="thin">
        <color rgb="FFFFFFFF"/>
      </left>
      <right style="thin">
        <color rgb="FFFFFFFF"/>
      </right>
      <top style="thin"/>
      <bottom/>
    </border>
    <border>
      <left style="thin"/>
      <right style="thin">
        <color rgb="FFFFFFFF"/>
      </right>
      <top style="thin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 vertical="top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50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51" fillId="31" borderId="0" applyNumberFormat="0" applyBorder="0" applyAlignment="0" applyProtection="0"/>
    <xf numFmtId="0" fontId="50" fillId="0" borderId="0">
      <alignment/>
      <protection/>
    </xf>
    <xf numFmtId="0" fontId="8" fillId="0" borderId="0">
      <alignment vertical="top"/>
      <protection/>
    </xf>
    <xf numFmtId="0" fontId="8" fillId="32" borderId="5" applyNumberFormat="0" applyFont="0" applyAlignment="0" applyProtection="0"/>
    <xf numFmtId="9" fontId="8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357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left" vertical="top" wrapText="1"/>
    </xf>
    <xf numFmtId="4" fontId="3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4" fontId="5" fillId="0" borderId="0" xfId="0" applyNumberFormat="1" applyFont="1" applyBorder="1" applyAlignment="1">
      <alignment horizontal="right" vertical="top" wrapText="1"/>
    </xf>
    <xf numFmtId="0" fontId="0" fillId="0" borderId="11" xfId="0" applyBorder="1" applyAlignment="1">
      <alignment vertical="top"/>
    </xf>
    <xf numFmtId="0" fontId="6" fillId="0" borderId="0" xfId="0" applyFont="1" applyBorder="1" applyAlignment="1">
      <alignment horizontal="left" vertical="top" wrapText="1" readingOrder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" fontId="3" fillId="0" borderId="11" xfId="0" applyNumberFormat="1" applyFont="1" applyBorder="1" applyAlignment="1">
      <alignment horizontal="right" vertical="top" wrapText="1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3" xfId="0" applyBorder="1" applyAlignment="1">
      <alignment vertical="top"/>
    </xf>
    <xf numFmtId="4" fontId="5" fillId="0" borderId="13" xfId="0" applyNumberFormat="1" applyFont="1" applyBorder="1" applyAlignment="1">
      <alignment horizontal="right" vertical="top" wrapText="1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2" fillId="0" borderId="16" xfId="0" applyFont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left" wrapText="1"/>
    </xf>
    <xf numFmtId="4" fontId="3" fillId="0" borderId="0" xfId="0" applyNumberFormat="1" applyFont="1" applyBorder="1" applyAlignment="1">
      <alignment horizontal="right" wrapText="1"/>
    </xf>
    <xf numFmtId="4" fontId="2" fillId="0" borderId="13" xfId="0" applyNumberFormat="1" applyFont="1" applyBorder="1" applyAlignment="1">
      <alignment horizontal="right" vertical="top" wrapText="1"/>
    </xf>
    <xf numFmtId="4" fontId="3" fillId="0" borderId="13" xfId="0" applyNumberFormat="1" applyFont="1" applyBorder="1" applyAlignment="1">
      <alignment horizontal="right" vertical="top" wrapText="1"/>
    </xf>
    <xf numFmtId="4" fontId="3" fillId="0" borderId="13" xfId="0" applyNumberFormat="1" applyFont="1" applyFill="1" applyBorder="1" applyAlignment="1">
      <alignment horizontal="right" vertical="top" wrapText="1"/>
    </xf>
    <xf numFmtId="4" fontId="3" fillId="0" borderId="13" xfId="0" applyNumberFormat="1" applyFont="1" applyBorder="1" applyAlignment="1">
      <alignment horizontal="right" wrapText="1"/>
    </xf>
    <xf numFmtId="4" fontId="5" fillId="0" borderId="13" xfId="0" applyNumberFormat="1" applyFont="1" applyBorder="1" applyAlignment="1">
      <alignment horizontal="right" vertical="top" wrapText="1"/>
    </xf>
    <xf numFmtId="4" fontId="3" fillId="0" borderId="14" xfId="0" applyNumberFormat="1" applyFont="1" applyBorder="1" applyAlignment="1">
      <alignment horizontal="right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 readingOrder="1"/>
    </xf>
    <xf numFmtId="49" fontId="2" fillId="0" borderId="17" xfId="0" applyNumberFormat="1" applyFont="1" applyBorder="1" applyAlignment="1" quotePrefix="1">
      <alignment horizontal="right" vertical="top" wrapText="1"/>
    </xf>
    <xf numFmtId="0" fontId="1" fillId="33" borderId="18" xfId="0" applyFont="1" applyFill="1" applyBorder="1" applyAlignment="1">
      <alignment horizontal="center" vertical="top" wrapText="1" readingOrder="1"/>
    </xf>
    <xf numFmtId="0" fontId="1" fillId="33" borderId="19" xfId="0" applyFont="1" applyFill="1" applyBorder="1" applyAlignment="1">
      <alignment horizontal="center" vertical="top" wrapText="1" readingOrder="1"/>
    </xf>
    <xf numFmtId="0" fontId="1" fillId="33" borderId="20" xfId="0" applyFont="1" applyFill="1" applyBorder="1" applyAlignment="1">
      <alignment horizontal="center" vertical="top" wrapText="1" readingOrder="1"/>
    </xf>
    <xf numFmtId="0" fontId="1" fillId="33" borderId="10" xfId="0" applyFont="1" applyFill="1" applyBorder="1" applyAlignment="1">
      <alignment horizontal="center" vertical="top" wrapText="1" readingOrder="1"/>
    </xf>
    <xf numFmtId="0" fontId="1" fillId="33" borderId="0" xfId="0" applyFont="1" applyFill="1" applyBorder="1" applyAlignment="1">
      <alignment horizontal="center" vertical="top" wrapText="1" readingOrder="1"/>
    </xf>
    <xf numFmtId="0" fontId="1" fillId="33" borderId="13" xfId="0" applyFont="1" applyFill="1" applyBorder="1" applyAlignment="1">
      <alignment horizontal="center" vertical="top" wrapText="1" readingOrder="1"/>
    </xf>
    <xf numFmtId="0" fontId="1" fillId="33" borderId="21" xfId="0" applyFont="1" applyFill="1" applyBorder="1" applyAlignment="1">
      <alignment horizontal="center" vertical="top" wrapText="1" readingOrder="1"/>
    </xf>
    <xf numFmtId="0" fontId="1" fillId="33" borderId="22" xfId="0" applyFont="1" applyFill="1" applyBorder="1" applyAlignment="1">
      <alignment horizontal="center" vertical="top" wrapText="1" readingOrder="1"/>
    </xf>
    <xf numFmtId="0" fontId="1" fillId="33" borderId="23" xfId="0" applyFont="1" applyFill="1" applyBorder="1" applyAlignment="1">
      <alignment horizontal="center" vertical="top" wrapText="1" readingOrder="1"/>
    </xf>
    <xf numFmtId="0" fontId="3" fillId="0" borderId="0" xfId="0" applyFont="1" applyAlignment="1">
      <alignment horizontal="left" vertical="top" wrapText="1" readingOrder="1"/>
    </xf>
    <xf numFmtId="0" fontId="7" fillId="0" borderId="16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 readingOrder="1"/>
    </xf>
    <xf numFmtId="0" fontId="0" fillId="0" borderId="11" xfId="0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4" fontId="0" fillId="0" borderId="0" xfId="0" applyNumberFormat="1" applyAlignment="1">
      <alignment vertical="top"/>
    </xf>
    <xf numFmtId="0" fontId="0" fillId="0" borderId="0" xfId="0" applyAlignment="1">
      <alignment/>
    </xf>
    <xf numFmtId="0" fontId="7" fillId="0" borderId="0" xfId="0" applyFont="1" applyAlignment="1">
      <alignment horizontal="left" wrapText="1"/>
    </xf>
    <xf numFmtId="0" fontId="0" fillId="0" borderId="12" xfId="0" applyBorder="1" applyAlignment="1">
      <alignment vertical="top"/>
    </xf>
    <xf numFmtId="4" fontId="2" fillId="0" borderId="13" xfId="0" applyNumberFormat="1" applyFont="1" applyBorder="1" applyAlignment="1">
      <alignment horizontal="right" vertical="top" wrapText="1"/>
    </xf>
    <xf numFmtId="4" fontId="2" fillId="0" borderId="0" xfId="0" applyNumberFormat="1" applyFont="1" applyAlignment="1">
      <alignment horizontal="right" vertical="top" wrapText="1"/>
    </xf>
    <xf numFmtId="0" fontId="26" fillId="0" borderId="0" xfId="0" applyFont="1" applyAlignment="1">
      <alignment horizontal="left" vertical="top" wrapText="1" readingOrder="1"/>
    </xf>
    <xf numFmtId="4" fontId="2" fillId="0" borderId="0" xfId="0" applyNumberFormat="1" applyFont="1" applyAlignment="1">
      <alignment horizontal="right" vertical="top" wrapText="1"/>
    </xf>
    <xf numFmtId="0" fontId="26" fillId="0" borderId="0" xfId="0" applyFont="1" applyAlignment="1">
      <alignment horizontal="left" vertical="top" wrapText="1"/>
    </xf>
    <xf numFmtId="4" fontId="7" fillId="0" borderId="0" xfId="0" applyNumberFormat="1" applyFont="1" applyAlignment="1">
      <alignment horizontal="right" vertical="top" wrapText="1"/>
    </xf>
    <xf numFmtId="169" fontId="3" fillId="0" borderId="13" xfId="0" applyNumberFormat="1" applyFont="1" applyBorder="1" applyAlignment="1">
      <alignment vertical="top"/>
    </xf>
    <xf numFmtId="169" fontId="3" fillId="0" borderId="0" xfId="0" applyNumberFormat="1" applyFont="1" applyAlignment="1">
      <alignment vertical="top"/>
    </xf>
    <xf numFmtId="0" fontId="3" fillId="0" borderId="0" xfId="0" applyFont="1" applyAlignment="1">
      <alignment horizontal="left" vertical="top" wrapText="1"/>
    </xf>
    <xf numFmtId="4" fontId="3" fillId="0" borderId="13" xfId="0" applyNumberFormat="1" applyFont="1" applyBorder="1" applyAlignment="1">
      <alignment horizontal="right" vertical="top" wrapText="1"/>
    </xf>
    <xf numFmtId="4" fontId="3" fillId="0" borderId="0" xfId="0" applyNumberFormat="1" applyFont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/>
    </xf>
    <xf numFmtId="4" fontId="2" fillId="0" borderId="0" xfId="0" applyNumberFormat="1" applyFont="1" applyAlignment="1">
      <alignment horizontal="right" vertical="top"/>
    </xf>
    <xf numFmtId="4" fontId="3" fillId="0" borderId="0" xfId="0" applyNumberFormat="1" applyFont="1" applyAlignment="1">
      <alignment horizontal="right" vertical="top" wrapText="1"/>
    </xf>
    <xf numFmtId="4" fontId="3" fillId="34" borderId="13" xfId="0" applyNumberFormat="1" applyFont="1" applyFill="1" applyBorder="1" applyAlignment="1">
      <alignment horizontal="right" vertical="top" wrapText="1"/>
    </xf>
    <xf numFmtId="2" fontId="7" fillId="0" borderId="0" xfId="0" applyNumberFormat="1" applyFont="1" applyAlignment="1">
      <alignment horizontal="right" vertical="top"/>
    </xf>
    <xf numFmtId="0" fontId="26" fillId="0" borderId="0" xfId="0" applyFont="1" applyAlignment="1">
      <alignment horizontal="left" vertical="top" wrapText="1"/>
    </xf>
    <xf numFmtId="169" fontId="2" fillId="0" borderId="0" xfId="0" applyNumberFormat="1" applyFont="1" applyAlignment="1">
      <alignment vertical="top"/>
    </xf>
    <xf numFmtId="0" fontId="6" fillId="0" borderId="13" xfId="0" applyFont="1" applyBorder="1" applyAlignment="1">
      <alignment horizontal="right" vertical="top" wrapText="1"/>
    </xf>
    <xf numFmtId="0" fontId="6" fillId="0" borderId="0" xfId="0" applyFont="1" applyAlignment="1">
      <alignment horizontal="right" vertical="top" wrapText="1"/>
    </xf>
    <xf numFmtId="0" fontId="6" fillId="0" borderId="13" xfId="0" applyFont="1" applyBorder="1" applyAlignment="1" quotePrefix="1">
      <alignment horizontal="right" vertical="top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 quotePrefix="1">
      <alignment horizontal="right" vertical="top" wrapText="1"/>
    </xf>
    <xf numFmtId="0" fontId="1" fillId="33" borderId="14" xfId="0" applyFont="1" applyFill="1" applyBorder="1" applyAlignment="1">
      <alignment horizontal="center" vertical="top" wrapText="1" readingOrder="1"/>
    </xf>
    <xf numFmtId="0" fontId="1" fillId="33" borderId="11" xfId="0" applyFont="1" applyFill="1" applyBorder="1" applyAlignment="1">
      <alignment horizontal="center" vertical="top" wrapText="1" readingOrder="1"/>
    </xf>
    <xf numFmtId="0" fontId="1" fillId="33" borderId="12" xfId="0" applyFont="1" applyFill="1" applyBorder="1" applyAlignment="1">
      <alignment horizontal="center" vertical="top" wrapText="1" readingOrder="1"/>
    </xf>
    <xf numFmtId="0" fontId="1" fillId="33" borderId="0" xfId="0" applyFont="1" applyFill="1" applyAlignment="1">
      <alignment horizontal="center" vertical="top" wrapText="1" readingOrder="1"/>
    </xf>
    <xf numFmtId="0" fontId="0" fillId="0" borderId="0" xfId="0" applyAlignment="1">
      <alignment horizontal="right" vertical="top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vertical="top"/>
    </xf>
    <xf numFmtId="170" fontId="27" fillId="0" borderId="0" xfId="0" applyNumberFormat="1" applyFont="1" applyAlignment="1">
      <alignment horizontal="right" vertical="top"/>
    </xf>
    <xf numFmtId="0" fontId="0" fillId="0" borderId="13" xfId="0" applyBorder="1" applyAlignment="1">
      <alignment vertical="top"/>
    </xf>
    <xf numFmtId="169" fontId="0" fillId="0" borderId="0" xfId="0" applyNumberFormat="1" applyAlignment="1">
      <alignment vertical="top"/>
    </xf>
    <xf numFmtId="4" fontId="3" fillId="34" borderId="0" xfId="0" applyNumberFormat="1" applyFont="1" applyFill="1" applyAlignment="1">
      <alignment horizontal="right" vertical="top" wrapText="1"/>
    </xf>
    <xf numFmtId="4" fontId="3" fillId="0" borderId="0" xfId="0" applyNumberFormat="1" applyFont="1" applyAlignment="1">
      <alignment vertical="top" wrapText="1"/>
    </xf>
    <xf numFmtId="49" fontId="6" fillId="0" borderId="0" xfId="0" applyNumberFormat="1" applyFont="1" applyAlignment="1" quotePrefix="1">
      <alignment horizontal="right" vertical="top" wrapText="1"/>
    </xf>
    <xf numFmtId="0" fontId="6" fillId="33" borderId="14" xfId="0" applyFont="1" applyFill="1" applyBorder="1" applyAlignment="1">
      <alignment horizontal="center" vertical="top" wrapText="1" readingOrder="1"/>
    </xf>
    <xf numFmtId="0" fontId="6" fillId="33" borderId="11" xfId="0" applyFont="1" applyFill="1" applyBorder="1" applyAlignment="1">
      <alignment horizontal="center" vertical="top" wrapText="1" readingOrder="1"/>
    </xf>
    <xf numFmtId="0" fontId="6" fillId="33" borderId="12" xfId="0" applyFont="1" applyFill="1" applyBorder="1" applyAlignment="1">
      <alignment horizontal="center" vertical="top" wrapText="1" readingOrder="1"/>
    </xf>
    <xf numFmtId="0" fontId="58" fillId="35" borderId="24" xfId="0" applyFont="1" applyFill="1" applyBorder="1" applyAlignment="1">
      <alignment horizontal="center" vertical="center"/>
    </xf>
    <xf numFmtId="0" fontId="58" fillId="35" borderId="25" xfId="0" applyFont="1" applyFill="1" applyBorder="1" applyAlignment="1">
      <alignment horizontal="center" vertical="center"/>
    </xf>
    <xf numFmtId="0" fontId="58" fillId="35" borderId="26" xfId="0" applyFont="1" applyFill="1" applyBorder="1" applyAlignment="1">
      <alignment horizontal="center" vertical="center"/>
    </xf>
    <xf numFmtId="0" fontId="58" fillId="35" borderId="27" xfId="0" applyFont="1" applyFill="1" applyBorder="1" applyAlignment="1">
      <alignment horizontal="center" vertical="center"/>
    </xf>
    <xf numFmtId="0" fontId="58" fillId="35" borderId="0" xfId="0" applyFont="1" applyFill="1" applyAlignment="1">
      <alignment horizontal="center" vertical="center"/>
    </xf>
    <xf numFmtId="0" fontId="58" fillId="35" borderId="28" xfId="0" applyFont="1" applyFill="1" applyBorder="1" applyAlignment="1">
      <alignment horizontal="center" vertical="center"/>
    </xf>
    <xf numFmtId="0" fontId="58" fillId="35" borderId="29" xfId="0" applyFont="1" applyFill="1" applyBorder="1" applyAlignment="1">
      <alignment horizontal="center" vertical="center"/>
    </xf>
    <xf numFmtId="0" fontId="58" fillId="35" borderId="30" xfId="0" applyFont="1" applyFill="1" applyBorder="1" applyAlignment="1">
      <alignment horizontal="center" vertical="center"/>
    </xf>
    <xf numFmtId="0" fontId="58" fillId="35" borderId="31" xfId="0" applyFont="1" applyFill="1" applyBorder="1" applyAlignment="1">
      <alignment horizontal="center" vertical="center"/>
    </xf>
    <xf numFmtId="0" fontId="58" fillId="35" borderId="32" xfId="0" applyFont="1" applyFill="1" applyBorder="1" applyAlignment="1">
      <alignment horizontal="center" vertical="center"/>
    </xf>
    <xf numFmtId="0" fontId="58" fillId="35" borderId="31" xfId="0" applyFont="1" applyFill="1" applyBorder="1" applyAlignment="1">
      <alignment horizontal="center" vertical="center" wrapText="1"/>
    </xf>
    <xf numFmtId="0" fontId="58" fillId="35" borderId="31" xfId="0" applyFont="1" applyFill="1" applyBorder="1" applyAlignment="1">
      <alignment horizontal="center" vertical="center"/>
    </xf>
    <xf numFmtId="0" fontId="59" fillId="0" borderId="33" xfId="0" applyFont="1" applyBorder="1" applyAlignment="1">
      <alignment horizontal="justify" vertical="center"/>
    </xf>
    <xf numFmtId="0" fontId="59" fillId="0" borderId="34" xfId="0" applyFont="1" applyBorder="1" applyAlignment="1">
      <alignment horizontal="center" vertical="center" wrapText="1"/>
    </xf>
    <xf numFmtId="0" fontId="59" fillId="0" borderId="34" xfId="0" applyFont="1" applyBorder="1" applyAlignment="1">
      <alignment horizontal="center" vertical="center"/>
    </xf>
    <xf numFmtId="0" fontId="59" fillId="0" borderId="35" xfId="0" applyFont="1" applyBorder="1" applyAlignment="1">
      <alignment horizontal="center" vertical="center"/>
    </xf>
    <xf numFmtId="0" fontId="58" fillId="0" borderId="36" xfId="0" applyFont="1" applyBorder="1" applyAlignment="1">
      <alignment horizontal="justify" vertical="center"/>
    </xf>
    <xf numFmtId="43" fontId="58" fillId="0" borderId="37" xfId="0" applyNumberFormat="1" applyFont="1" applyBorder="1" applyAlignment="1">
      <alignment horizontal="right" vertical="center" wrapText="1"/>
    </xf>
    <xf numFmtId="2" fontId="58" fillId="0" borderId="37" xfId="0" applyNumberFormat="1" applyFont="1" applyBorder="1" applyAlignment="1">
      <alignment horizontal="right" vertical="center" wrapText="1"/>
    </xf>
    <xf numFmtId="2" fontId="58" fillId="0" borderId="37" xfId="0" applyNumberFormat="1" applyFont="1" applyBorder="1" applyAlignment="1">
      <alignment horizontal="right" vertical="center"/>
    </xf>
    <xf numFmtId="43" fontId="58" fillId="0" borderId="38" xfId="47" applyFont="1" applyFill="1" applyBorder="1" applyAlignment="1">
      <alignment horizontal="right" vertical="center"/>
    </xf>
    <xf numFmtId="0" fontId="60" fillId="0" borderId="0" xfId="0" applyFont="1" applyAlignment="1">
      <alignment/>
    </xf>
    <xf numFmtId="0" fontId="61" fillId="0" borderId="33" xfId="0" applyFont="1" applyBorder="1" applyAlignment="1">
      <alignment horizontal="justify" vertical="center"/>
    </xf>
    <xf numFmtId="43" fontId="61" fillId="0" borderId="39" xfId="47" applyFont="1" applyFill="1" applyBorder="1" applyAlignment="1">
      <alignment horizontal="right" vertical="center" wrapText="1"/>
    </xf>
    <xf numFmtId="2" fontId="61" fillId="0" borderId="39" xfId="0" applyNumberFormat="1" applyFont="1" applyBorder="1" applyAlignment="1">
      <alignment horizontal="right" vertical="center" wrapText="1"/>
    </xf>
    <xf numFmtId="2" fontId="61" fillId="0" borderId="39" xfId="0" applyNumberFormat="1" applyFont="1" applyBorder="1" applyAlignment="1">
      <alignment horizontal="right" vertical="center"/>
    </xf>
    <xf numFmtId="43" fontId="61" fillId="0" borderId="35" xfId="47" applyFont="1" applyFill="1" applyBorder="1" applyAlignment="1">
      <alignment horizontal="right" vertical="center"/>
    </xf>
    <xf numFmtId="2" fontId="61" fillId="0" borderId="35" xfId="0" applyNumberFormat="1" applyFont="1" applyBorder="1" applyAlignment="1">
      <alignment horizontal="right" vertical="center"/>
    </xf>
    <xf numFmtId="0" fontId="58" fillId="0" borderId="33" xfId="0" applyFont="1" applyBorder="1" applyAlignment="1">
      <alignment horizontal="justify" vertical="center"/>
    </xf>
    <xf numFmtId="0" fontId="58" fillId="0" borderId="39" xfId="0" applyFont="1" applyBorder="1" applyAlignment="1">
      <alignment horizontal="justify" vertical="center" wrapText="1"/>
    </xf>
    <xf numFmtId="0" fontId="58" fillId="0" borderId="39" xfId="0" applyFont="1" applyBorder="1" applyAlignment="1">
      <alignment horizontal="justify" vertical="center"/>
    </xf>
    <xf numFmtId="0" fontId="58" fillId="0" borderId="35" xfId="0" applyFont="1" applyBorder="1" applyAlignment="1">
      <alignment horizontal="justify" vertical="center"/>
    </xf>
    <xf numFmtId="43" fontId="58" fillId="0" borderId="37" xfId="47" applyFont="1" applyFill="1" applyBorder="1" applyAlignment="1">
      <alignment horizontal="right" vertical="center" wrapText="1"/>
    </xf>
    <xf numFmtId="4" fontId="61" fillId="0" borderId="39" xfId="0" applyNumberFormat="1" applyFont="1" applyBorder="1" applyAlignment="1">
      <alignment horizontal="right" vertical="center" wrapText="1"/>
    </xf>
    <xf numFmtId="43" fontId="58" fillId="0" borderId="37" xfId="47" applyFont="1" applyFill="1" applyBorder="1" applyAlignment="1">
      <alignment horizontal="right" vertical="center"/>
    </xf>
    <xf numFmtId="0" fontId="58" fillId="0" borderId="36" xfId="0" applyFont="1" applyBorder="1" applyAlignment="1">
      <alignment horizontal="left" vertical="center"/>
    </xf>
    <xf numFmtId="43" fontId="58" fillId="0" borderId="38" xfId="0" applyNumberFormat="1" applyFont="1" applyBorder="1" applyAlignment="1">
      <alignment horizontal="right" vertical="center"/>
    </xf>
    <xf numFmtId="0" fontId="58" fillId="0" borderId="39" xfId="0" applyFont="1" applyBorder="1" applyAlignment="1">
      <alignment horizontal="center" vertical="center" wrapText="1"/>
    </xf>
    <xf numFmtId="0" fontId="58" fillId="0" borderId="39" xfId="0" applyFont="1" applyBorder="1" applyAlignment="1">
      <alignment horizontal="center" vertical="center"/>
    </xf>
    <xf numFmtId="0" fontId="58" fillId="0" borderId="35" xfId="0" applyFont="1" applyBorder="1" applyAlignment="1">
      <alignment horizontal="center" vertical="center"/>
    </xf>
    <xf numFmtId="0" fontId="61" fillId="0" borderId="27" xfId="0" applyFont="1" applyBorder="1" applyAlignment="1">
      <alignment horizontal="justify" vertical="center"/>
    </xf>
    <xf numFmtId="2" fontId="61" fillId="0" borderId="40" xfId="0" applyNumberFormat="1" applyFont="1" applyBorder="1" applyAlignment="1">
      <alignment horizontal="right" vertical="center" wrapText="1"/>
    </xf>
    <xf numFmtId="2" fontId="61" fillId="0" borderId="40" xfId="0" applyNumberFormat="1" applyFont="1" applyBorder="1" applyAlignment="1">
      <alignment horizontal="right" vertical="center"/>
    </xf>
    <xf numFmtId="43" fontId="61" fillId="0" borderId="28" xfId="47" applyFont="1" applyFill="1" applyBorder="1" applyAlignment="1">
      <alignment horizontal="right" vertical="center"/>
    </xf>
    <xf numFmtId="0" fontId="61" fillId="0" borderId="36" xfId="0" applyFont="1" applyBorder="1" applyAlignment="1">
      <alignment horizontal="justify" vertical="center"/>
    </xf>
    <xf numFmtId="2" fontId="61" fillId="0" borderId="37" xfId="0" applyNumberFormat="1" applyFont="1" applyBorder="1" applyAlignment="1">
      <alignment horizontal="right" vertical="center" wrapText="1"/>
    </xf>
    <xf numFmtId="2" fontId="61" fillId="0" borderId="37" xfId="0" applyNumberFormat="1" applyFont="1" applyBorder="1" applyAlignment="1">
      <alignment horizontal="right" vertical="center"/>
    </xf>
    <xf numFmtId="2" fontId="61" fillId="0" borderId="38" xfId="0" applyNumberFormat="1" applyFont="1" applyBorder="1" applyAlignment="1">
      <alignment horizontal="right" vertical="center"/>
    </xf>
    <xf numFmtId="0" fontId="58" fillId="0" borderId="37" xfId="0" applyFont="1" applyBorder="1" applyAlignment="1">
      <alignment horizontal="justify" vertical="center" wrapText="1"/>
    </xf>
    <xf numFmtId="0" fontId="58" fillId="0" borderId="37" xfId="0" applyFont="1" applyBorder="1" applyAlignment="1">
      <alignment horizontal="justify" vertical="center"/>
    </xf>
    <xf numFmtId="0" fontId="58" fillId="0" borderId="38" xfId="0" applyFont="1" applyBorder="1" applyAlignment="1">
      <alignment horizontal="justify" vertical="center"/>
    </xf>
    <xf numFmtId="43" fontId="61" fillId="0" borderId="37" xfId="47" applyFont="1" applyFill="1" applyBorder="1" applyAlignment="1">
      <alignment horizontal="right" vertical="center" wrapText="1"/>
    </xf>
    <xf numFmtId="43" fontId="61" fillId="0" borderId="38" xfId="47" applyFont="1" applyFill="1" applyBorder="1" applyAlignment="1">
      <alignment horizontal="right" vertical="center"/>
    </xf>
    <xf numFmtId="43" fontId="61" fillId="0" borderId="38" xfId="0" applyNumberFormat="1" applyFont="1" applyBorder="1" applyAlignment="1">
      <alignment horizontal="right" vertical="center"/>
    </xf>
    <xf numFmtId="0" fontId="61" fillId="0" borderId="41" xfId="0" applyFont="1" applyBorder="1" applyAlignment="1">
      <alignment horizontal="justify" vertical="center"/>
    </xf>
    <xf numFmtId="2" fontId="61" fillId="0" borderId="42" xfId="0" applyNumberFormat="1" applyFont="1" applyBorder="1" applyAlignment="1">
      <alignment horizontal="right" vertical="center" wrapText="1"/>
    </xf>
    <xf numFmtId="2" fontId="61" fillId="0" borderId="42" xfId="0" applyNumberFormat="1" applyFont="1" applyBorder="1" applyAlignment="1">
      <alignment horizontal="right" vertical="center"/>
    </xf>
    <xf numFmtId="2" fontId="61" fillId="0" borderId="43" xfId="0" applyNumberFormat="1" applyFont="1" applyBorder="1" applyAlignment="1">
      <alignment horizontal="right" vertical="center"/>
    </xf>
    <xf numFmtId="0" fontId="58" fillId="0" borderId="41" xfId="0" applyFont="1" applyBorder="1" applyAlignment="1">
      <alignment horizontal="justify" vertical="center"/>
    </xf>
    <xf numFmtId="2" fontId="58" fillId="0" borderId="42" xfId="0" applyNumberFormat="1" applyFont="1" applyBorder="1" applyAlignment="1">
      <alignment horizontal="right" vertical="center" wrapText="1"/>
    </xf>
    <xf numFmtId="43" fontId="58" fillId="0" borderId="42" xfId="47" applyFont="1" applyFill="1" applyBorder="1" applyAlignment="1">
      <alignment horizontal="right" vertical="center" wrapText="1"/>
    </xf>
    <xf numFmtId="43" fontId="61" fillId="0" borderId="37" xfId="47" applyFont="1" applyFill="1" applyBorder="1" applyAlignment="1">
      <alignment horizontal="right" vertical="center"/>
    </xf>
    <xf numFmtId="43" fontId="61" fillId="0" borderId="28" xfId="0" applyNumberFormat="1" applyFont="1" applyBorder="1" applyAlignment="1">
      <alignment horizontal="right" vertical="center"/>
    </xf>
    <xf numFmtId="0" fontId="58" fillId="0" borderId="44" xfId="0" applyFont="1" applyBorder="1" applyAlignment="1">
      <alignment horizontal="left" vertical="center"/>
    </xf>
    <xf numFmtId="43" fontId="58" fillId="0" borderId="44" xfId="0" applyNumberFormat="1" applyFont="1" applyBorder="1" applyAlignment="1">
      <alignment horizontal="right" vertical="center" wrapText="1"/>
    </xf>
    <xf numFmtId="43" fontId="58" fillId="0" borderId="44" xfId="0" applyNumberFormat="1" applyFont="1" applyBorder="1" applyAlignment="1">
      <alignment horizontal="right" vertical="center"/>
    </xf>
    <xf numFmtId="0" fontId="27" fillId="0" borderId="0" xfId="0" applyFont="1" applyAlignment="1">
      <alignment horizontal="left" vertical="top" wrapText="1" readingOrder="1"/>
    </xf>
    <xf numFmtId="0" fontId="27" fillId="0" borderId="0" xfId="0" applyFont="1" applyAlignment="1">
      <alignment vertical="top" wrapText="1" readingOrder="1"/>
    </xf>
    <xf numFmtId="0" fontId="27" fillId="0" borderId="0" xfId="0" applyFont="1" applyAlignment="1">
      <alignment horizontal="left" vertical="top" wrapText="1" readingOrder="1"/>
    </xf>
    <xf numFmtId="43" fontId="27" fillId="0" borderId="0" xfId="47" applyFont="1" applyBorder="1" applyAlignment="1">
      <alignment horizontal="left" vertical="top" wrapText="1" readingOrder="1"/>
    </xf>
    <xf numFmtId="43" fontId="27" fillId="0" borderId="0" xfId="0" applyNumberFormat="1" applyFont="1" applyAlignment="1">
      <alignment horizontal="left" vertical="top" wrapText="1" readingOrder="1"/>
    </xf>
    <xf numFmtId="0" fontId="30" fillId="0" borderId="11" xfId="0" applyFont="1" applyBorder="1" applyAlignment="1">
      <alignment vertical="top" wrapText="1" readingOrder="1"/>
    </xf>
    <xf numFmtId="0" fontId="30" fillId="0" borderId="0" xfId="0" applyFont="1" applyAlignment="1">
      <alignment vertical="top" wrapText="1" readingOrder="1"/>
    </xf>
    <xf numFmtId="0" fontId="30" fillId="0" borderId="0" xfId="0" applyFont="1" applyAlignment="1">
      <alignment horizontal="center" vertical="top" wrapText="1" readingOrder="1"/>
    </xf>
    <xf numFmtId="0" fontId="62" fillId="0" borderId="0" xfId="0" applyFont="1" applyAlignment="1">
      <alignment horizontal="center" vertical="top" wrapText="1"/>
    </xf>
    <xf numFmtId="0" fontId="62" fillId="0" borderId="0" xfId="0" applyFont="1" applyAlignment="1">
      <alignment/>
    </xf>
    <xf numFmtId="43" fontId="63" fillId="0" borderId="0" xfId="47" applyFont="1" applyAlignment="1">
      <alignment/>
    </xf>
    <xf numFmtId="43" fontId="63" fillId="0" borderId="0" xfId="0" applyNumberFormat="1" applyFont="1" applyAlignment="1">
      <alignment/>
    </xf>
    <xf numFmtId="0" fontId="7" fillId="0" borderId="16" xfId="0" applyFont="1" applyBorder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 readingOrder="1"/>
    </xf>
    <xf numFmtId="170" fontId="3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171" fontId="0" fillId="0" borderId="0" xfId="0" applyNumberFormat="1" applyAlignment="1">
      <alignment vertical="top"/>
    </xf>
    <xf numFmtId="170" fontId="64" fillId="0" borderId="0" xfId="0" applyNumberFormat="1" applyFont="1" applyAlignment="1">
      <alignment horizontal="right" vertical="top" wrapText="1"/>
    </xf>
    <xf numFmtId="43" fontId="0" fillId="0" borderId="0" xfId="0" applyNumberFormat="1" applyAlignment="1">
      <alignment vertical="top"/>
    </xf>
    <xf numFmtId="43" fontId="0" fillId="0" borderId="0" xfId="47" applyFont="1" applyAlignment="1">
      <alignment vertical="top"/>
    </xf>
    <xf numFmtId="169" fontId="0" fillId="8" borderId="0" xfId="0" applyNumberFormat="1" applyFill="1" applyAlignment="1">
      <alignment vertical="top"/>
    </xf>
    <xf numFmtId="0" fontId="6" fillId="0" borderId="0" xfId="0" applyFont="1" applyAlignment="1">
      <alignment horizontal="right" vertical="top" wrapText="1" readingOrder="1"/>
    </xf>
    <xf numFmtId="0" fontId="6" fillId="0" borderId="0" xfId="0" applyFont="1" applyAlignment="1">
      <alignment horizontal="right" vertical="top" wrapText="1" readingOrder="1"/>
    </xf>
    <xf numFmtId="0" fontId="33" fillId="0" borderId="0" xfId="53" applyFont="1">
      <alignment/>
      <protection/>
    </xf>
    <xf numFmtId="169" fontId="50" fillId="0" borderId="0" xfId="53" applyNumberFormat="1" applyAlignment="1">
      <alignment vertical="top"/>
      <protection/>
    </xf>
    <xf numFmtId="0" fontId="50" fillId="0" borderId="0" xfId="53" applyAlignment="1">
      <alignment vertical="top"/>
      <protection/>
    </xf>
    <xf numFmtId="0" fontId="3" fillId="0" borderId="0" xfId="53" applyFont="1" applyAlignment="1">
      <alignment horizontal="left" vertical="top" wrapText="1" readingOrder="1"/>
      <protection/>
    </xf>
    <xf numFmtId="0" fontId="7" fillId="0" borderId="0" xfId="53" applyFont="1" applyAlignment="1">
      <alignment vertical="top" wrapText="1" readingOrder="1"/>
      <protection/>
    </xf>
    <xf numFmtId="0" fontId="7" fillId="0" borderId="14" xfId="53" applyFont="1" applyBorder="1" applyAlignment="1">
      <alignment horizontal="center" vertical="top" wrapText="1" readingOrder="1"/>
      <protection/>
    </xf>
    <xf numFmtId="0" fontId="7" fillId="0" borderId="11" xfId="53" applyFont="1" applyBorder="1" applyAlignment="1">
      <alignment horizontal="center" vertical="top" wrapText="1" readingOrder="1"/>
      <protection/>
    </xf>
    <xf numFmtId="0" fontId="7" fillId="0" borderId="12" xfId="53" applyFont="1" applyBorder="1" applyAlignment="1">
      <alignment horizontal="center" vertical="top" wrapText="1" readingOrder="1"/>
      <protection/>
    </xf>
    <xf numFmtId="43" fontId="50" fillId="0" borderId="0" xfId="53" applyNumberFormat="1" applyAlignment="1">
      <alignment vertical="top"/>
      <protection/>
    </xf>
    <xf numFmtId="0" fontId="7" fillId="0" borderId="13" xfId="53" applyFont="1" applyBorder="1" applyAlignment="1">
      <alignment horizontal="center" vertical="top" wrapText="1"/>
      <protection/>
    </xf>
    <xf numFmtId="0" fontId="7" fillId="0" borderId="0" xfId="53" applyFont="1" applyAlignment="1">
      <alignment horizontal="center" vertical="top" wrapText="1"/>
      <protection/>
    </xf>
    <xf numFmtId="0" fontId="7" fillId="0" borderId="10" xfId="53" applyFont="1" applyBorder="1" applyAlignment="1">
      <alignment horizontal="center" vertical="top" wrapText="1"/>
      <protection/>
    </xf>
    <xf numFmtId="43" fontId="3" fillId="0" borderId="0" xfId="49" applyFont="1" applyFill="1" applyAlignment="1">
      <alignment vertical="top" wrapText="1" readingOrder="1"/>
    </xf>
    <xf numFmtId="0" fontId="3" fillId="0" borderId="13" xfId="53" applyFont="1" applyBorder="1" applyAlignment="1">
      <alignment horizontal="left" vertical="top" wrapText="1" readingOrder="1"/>
      <protection/>
    </xf>
    <xf numFmtId="0" fontId="3" fillId="0" borderId="10" xfId="53" applyFont="1" applyBorder="1" applyAlignment="1">
      <alignment horizontal="left" vertical="top" wrapText="1" readingOrder="1"/>
      <protection/>
    </xf>
    <xf numFmtId="172" fontId="3" fillId="0" borderId="13" xfId="53" applyNumberFormat="1" applyFont="1" applyBorder="1" applyAlignment="1">
      <alignment horizontal="left" vertical="top" wrapText="1" readingOrder="1"/>
      <protection/>
    </xf>
    <xf numFmtId="0" fontId="65" fillId="0" borderId="0" xfId="53" applyFont="1" applyAlignment="1">
      <alignment vertical="top" wrapText="1" readingOrder="1"/>
      <protection/>
    </xf>
    <xf numFmtId="43" fontId="65" fillId="0" borderId="0" xfId="53" applyNumberFormat="1" applyFont="1" applyAlignment="1">
      <alignment vertical="top" wrapText="1" readingOrder="1"/>
      <protection/>
    </xf>
    <xf numFmtId="0" fontId="65" fillId="0" borderId="10" xfId="53" applyFont="1" applyBorder="1" applyAlignment="1">
      <alignment vertical="top" wrapText="1" readingOrder="1"/>
      <protection/>
    </xf>
    <xf numFmtId="43" fontId="3" fillId="0" borderId="0" xfId="49" applyFont="1" applyFill="1" applyBorder="1" applyAlignment="1">
      <alignment horizontal="center" vertical="top" wrapText="1" readingOrder="1"/>
    </xf>
    <xf numFmtId="0" fontId="3" fillId="0" borderId="13" xfId="53" applyFont="1" applyBorder="1" applyAlignment="1">
      <alignment horizontal="left" vertical="top" wrapText="1" readingOrder="1"/>
      <protection/>
    </xf>
    <xf numFmtId="0" fontId="3" fillId="0" borderId="0" xfId="53" applyFont="1" applyAlignment="1">
      <alignment horizontal="left" vertical="top" wrapText="1" readingOrder="1"/>
      <protection/>
    </xf>
    <xf numFmtId="0" fontId="3" fillId="0" borderId="10" xfId="53" applyFont="1" applyBorder="1" applyAlignment="1">
      <alignment horizontal="left" vertical="top" wrapText="1" readingOrder="1"/>
      <protection/>
    </xf>
    <xf numFmtId="173" fontId="33" fillId="0" borderId="0" xfId="53" applyNumberFormat="1" applyFont="1">
      <alignment/>
      <protection/>
    </xf>
    <xf numFmtId="174" fontId="65" fillId="0" borderId="45" xfId="53" applyNumberFormat="1" applyFont="1" applyBorder="1" applyAlignment="1">
      <alignment horizontal="right" vertical="top" wrapText="1" readingOrder="1"/>
      <protection/>
    </xf>
    <xf numFmtId="174" fontId="65" fillId="0" borderId="46" xfId="53" applyNumberFormat="1" applyFont="1" applyBorder="1" applyAlignment="1">
      <alignment horizontal="right" vertical="top" wrapText="1" readingOrder="1"/>
      <protection/>
    </xf>
    <xf numFmtId="0" fontId="65" fillId="0" borderId="47" xfId="53" applyFont="1" applyBorder="1" applyAlignment="1">
      <alignment vertical="top" wrapText="1" readingOrder="1"/>
      <protection/>
    </xf>
    <xf numFmtId="174" fontId="65" fillId="0" borderId="48" xfId="53" applyNumberFormat="1" applyFont="1" applyBorder="1" applyAlignment="1">
      <alignment horizontal="right" vertical="top" wrapText="1" readingOrder="1"/>
      <protection/>
    </xf>
    <xf numFmtId="174" fontId="65" fillId="0" borderId="49" xfId="53" applyNumberFormat="1" applyFont="1" applyBorder="1" applyAlignment="1">
      <alignment horizontal="right" vertical="top" wrapText="1" readingOrder="1"/>
      <protection/>
    </xf>
    <xf numFmtId="0" fontId="65" fillId="0" borderId="50" xfId="53" applyFont="1" applyBorder="1" applyAlignment="1">
      <alignment vertical="top" wrapText="1" readingOrder="1"/>
      <protection/>
    </xf>
    <xf numFmtId="0" fontId="66" fillId="0" borderId="50" xfId="53" applyFont="1" applyBorder="1" applyAlignment="1">
      <alignment vertical="top" wrapText="1" readingOrder="1"/>
      <protection/>
    </xf>
    <xf numFmtId="174" fontId="66" fillId="0" borderId="48" xfId="53" applyNumberFormat="1" applyFont="1" applyBorder="1" applyAlignment="1">
      <alignment horizontal="right" vertical="top" wrapText="1" readingOrder="1"/>
      <protection/>
    </xf>
    <xf numFmtId="174" fontId="66" fillId="0" borderId="49" xfId="53" applyNumberFormat="1" applyFont="1" applyBorder="1" applyAlignment="1">
      <alignment horizontal="right" vertical="top" wrapText="1" readingOrder="1"/>
      <protection/>
    </xf>
    <xf numFmtId="0" fontId="33" fillId="34" borderId="0" xfId="53" applyFont="1" applyFill="1">
      <alignment/>
      <protection/>
    </xf>
    <xf numFmtId="0" fontId="67" fillId="34" borderId="51" xfId="53" applyFont="1" applyFill="1" applyBorder="1" applyAlignment="1">
      <alignment horizontal="right" vertical="top" wrapText="1" readingOrder="1"/>
      <protection/>
    </xf>
    <xf numFmtId="0" fontId="67" fillId="0" borderId="52" xfId="53" applyFont="1" applyBorder="1" applyAlignment="1">
      <alignment horizontal="right" vertical="top" wrapText="1" readingOrder="1"/>
      <protection/>
    </xf>
    <xf numFmtId="0" fontId="67" fillId="34" borderId="53" xfId="53" applyFont="1" applyFill="1" applyBorder="1" applyAlignment="1">
      <alignment horizontal="center" vertical="top" wrapText="1" readingOrder="1"/>
      <protection/>
    </xf>
    <xf numFmtId="174" fontId="65" fillId="0" borderId="13" xfId="53" applyNumberFormat="1" applyFont="1" applyBorder="1" applyAlignment="1">
      <alignment horizontal="right" vertical="top" wrapText="1" readingOrder="1"/>
      <protection/>
    </xf>
    <xf numFmtId="174" fontId="65" fillId="0" borderId="0" xfId="53" applyNumberFormat="1" applyFont="1" applyAlignment="1">
      <alignment horizontal="right" vertical="top" wrapText="1" readingOrder="1"/>
      <protection/>
    </xf>
    <xf numFmtId="174" fontId="66" fillId="0" borderId="54" xfId="53" applyNumberFormat="1" applyFont="1" applyBorder="1" applyAlignment="1">
      <alignment horizontal="right" vertical="top" wrapText="1" readingOrder="1"/>
      <protection/>
    </xf>
    <xf numFmtId="174" fontId="66" fillId="0" borderId="55" xfId="53" applyNumberFormat="1" applyFont="1" applyBorder="1" applyAlignment="1">
      <alignment horizontal="right" vertical="top" wrapText="1" readingOrder="1"/>
      <protection/>
    </xf>
    <xf numFmtId="0" fontId="66" fillId="0" borderId="56" xfId="53" applyFont="1" applyBorder="1" applyAlignment="1">
      <alignment vertical="top" wrapText="1" readingOrder="1"/>
      <protection/>
    </xf>
    <xf numFmtId="174" fontId="65" fillId="0" borderId="57" xfId="53" applyNumberFormat="1" applyFont="1" applyBorder="1" applyAlignment="1">
      <alignment horizontal="right" vertical="top" wrapText="1" readingOrder="1"/>
      <protection/>
    </xf>
    <xf numFmtId="0" fontId="33" fillId="0" borderId="11" xfId="53" applyFont="1" applyBorder="1">
      <alignment/>
      <protection/>
    </xf>
    <xf numFmtId="174" fontId="65" fillId="0" borderId="58" xfId="53" applyNumberFormat="1" applyFont="1" applyBorder="1" applyAlignment="1">
      <alignment horizontal="right" vertical="top" wrapText="1" readingOrder="1"/>
      <protection/>
    </xf>
    <xf numFmtId="0" fontId="65" fillId="0" borderId="59" xfId="53" applyFont="1" applyBorder="1" applyAlignment="1">
      <alignment vertical="top" wrapText="1" readingOrder="1"/>
      <protection/>
    </xf>
    <xf numFmtId="169" fontId="8" fillId="0" borderId="0" xfId="54" applyNumberFormat="1">
      <alignment vertical="top"/>
      <protection/>
    </xf>
    <xf numFmtId="169" fontId="33" fillId="0" borderId="0" xfId="53" applyNumberFormat="1" applyFont="1">
      <alignment/>
      <protection/>
    </xf>
    <xf numFmtId="174" fontId="33" fillId="0" borderId="0" xfId="53" applyNumberFormat="1" applyFont="1">
      <alignment/>
      <protection/>
    </xf>
    <xf numFmtId="0" fontId="67" fillId="0" borderId="60" xfId="53" applyFont="1" applyBorder="1" applyAlignment="1">
      <alignment horizontal="right" vertical="top" wrapText="1" readingOrder="1"/>
      <protection/>
    </xf>
    <xf numFmtId="0" fontId="33" fillId="0" borderId="19" xfId="53" applyFont="1" applyBorder="1">
      <alignment/>
      <protection/>
    </xf>
    <xf numFmtId="0" fontId="67" fillId="0" borderId="61" xfId="53" applyFont="1" applyBorder="1" applyAlignment="1">
      <alignment horizontal="right" vertical="top" wrapText="1" readingOrder="1"/>
      <protection/>
    </xf>
    <xf numFmtId="0" fontId="67" fillId="0" borderId="62" xfId="53" applyFont="1" applyBorder="1" applyAlignment="1">
      <alignment horizontal="center" vertical="top" wrapText="1" readingOrder="1"/>
      <protection/>
    </xf>
    <xf numFmtId="0" fontId="67" fillId="36" borderId="63" xfId="53" applyFont="1" applyFill="1" applyBorder="1" applyAlignment="1">
      <alignment horizontal="right" vertical="top" wrapText="1" readingOrder="1"/>
      <protection/>
    </xf>
    <xf numFmtId="0" fontId="33" fillId="36" borderId="64" xfId="53" applyFont="1" applyFill="1" applyBorder="1">
      <alignment/>
      <protection/>
    </xf>
    <xf numFmtId="0" fontId="67" fillId="36" borderId="64" xfId="53" applyFont="1" applyFill="1" applyBorder="1" applyAlignment="1">
      <alignment horizontal="right" vertical="top" wrapText="1" readingOrder="1"/>
      <protection/>
    </xf>
    <xf numFmtId="0" fontId="67" fillId="36" borderId="65" xfId="53" applyFont="1" applyFill="1" applyBorder="1" applyAlignment="1">
      <alignment horizontal="center" vertical="top" wrapText="1" readingOrder="1"/>
      <protection/>
    </xf>
    <xf numFmtId="0" fontId="68" fillId="36" borderId="63" xfId="53" applyFont="1" applyFill="1" applyBorder="1" applyAlignment="1">
      <alignment horizontal="center" vertical="top" wrapText="1" readingOrder="1"/>
      <protection/>
    </xf>
    <xf numFmtId="0" fontId="68" fillId="36" borderId="64" xfId="53" applyFont="1" applyFill="1" applyBorder="1" applyAlignment="1">
      <alignment horizontal="center" vertical="top" wrapText="1" readingOrder="1"/>
      <protection/>
    </xf>
    <xf numFmtId="0" fontId="68" fillId="36" borderId="65" xfId="53" applyFont="1" applyFill="1" applyBorder="1" applyAlignment="1">
      <alignment horizontal="center" vertical="top" wrapText="1" readingOrder="1"/>
      <protection/>
    </xf>
    <xf numFmtId="0" fontId="0" fillId="37" borderId="18" xfId="0" applyFill="1" applyBorder="1" applyAlignment="1">
      <alignment horizontal="center" vertical="top"/>
    </xf>
    <xf numFmtId="0" fontId="0" fillId="37" borderId="19" xfId="0" applyFill="1" applyBorder="1" applyAlignment="1">
      <alignment horizontal="center" vertical="top"/>
    </xf>
    <xf numFmtId="0" fontId="37" fillId="37" borderId="19" xfId="0" applyFont="1" applyFill="1" applyBorder="1" applyAlignment="1">
      <alignment horizontal="center" vertical="top" wrapText="1"/>
    </xf>
    <xf numFmtId="0" fontId="37" fillId="37" borderId="20" xfId="0" applyFont="1" applyFill="1" applyBorder="1" applyAlignment="1">
      <alignment horizontal="center" vertical="top" wrapText="1"/>
    </xf>
    <xf numFmtId="0" fontId="0" fillId="37" borderId="10" xfId="0" applyFill="1" applyBorder="1" applyAlignment="1">
      <alignment horizontal="center" vertical="top"/>
    </xf>
    <xf numFmtId="0" fontId="0" fillId="37" borderId="0" xfId="0" applyFill="1" applyAlignment="1">
      <alignment horizontal="center" vertical="top"/>
    </xf>
    <xf numFmtId="0" fontId="37" fillId="37" borderId="0" xfId="0" applyFont="1" applyFill="1" applyAlignment="1">
      <alignment horizontal="center" vertical="top" wrapText="1"/>
    </xf>
    <xf numFmtId="0" fontId="37" fillId="37" borderId="13" xfId="0" applyFont="1" applyFill="1" applyBorder="1" applyAlignment="1">
      <alignment horizontal="center" vertical="top" wrapText="1"/>
    </xf>
    <xf numFmtId="0" fontId="0" fillId="37" borderId="12" xfId="0" applyFill="1" applyBorder="1" applyAlignment="1">
      <alignment horizontal="center" vertical="top"/>
    </xf>
    <xf numFmtId="0" fontId="0" fillId="37" borderId="11" xfId="0" applyFill="1" applyBorder="1" applyAlignment="1">
      <alignment horizontal="center" vertical="top"/>
    </xf>
    <xf numFmtId="0" fontId="37" fillId="37" borderId="11" xfId="0" applyFont="1" applyFill="1" applyBorder="1" applyAlignment="1">
      <alignment horizontal="center" vertical="top" wrapText="1"/>
    </xf>
    <xf numFmtId="0" fontId="37" fillId="37" borderId="14" xfId="0" applyFont="1" applyFill="1" applyBorder="1" applyAlignment="1">
      <alignment horizontal="center" vertical="top" wrapText="1"/>
    </xf>
    <xf numFmtId="0" fontId="36" fillId="37" borderId="10" xfId="0" applyFont="1" applyFill="1" applyBorder="1" applyAlignment="1">
      <alignment horizontal="center" vertical="top" wrapText="1" readingOrder="1"/>
    </xf>
    <xf numFmtId="0" fontId="36" fillId="37" borderId="0" xfId="0" applyFont="1" applyFill="1" applyAlignment="1">
      <alignment horizontal="center" vertical="top" wrapText="1" readingOrder="1"/>
    </xf>
    <xf numFmtId="0" fontId="36" fillId="37" borderId="13" xfId="0" applyFont="1" applyFill="1" applyBorder="1" applyAlignment="1">
      <alignment horizontal="center" vertical="top" wrapText="1" readingOrder="1"/>
    </xf>
    <xf numFmtId="0" fontId="0" fillId="37" borderId="0" xfId="0" applyFill="1" applyAlignment="1">
      <alignment vertical="top"/>
    </xf>
    <xf numFmtId="0" fontId="0" fillId="37" borderId="18" xfId="0" applyFill="1" applyBorder="1" applyAlignment="1">
      <alignment vertical="top"/>
    </xf>
    <xf numFmtId="0" fontId="36" fillId="37" borderId="19" xfId="0" applyFont="1" applyFill="1" applyBorder="1" applyAlignment="1">
      <alignment horizontal="center" vertical="top" wrapText="1" readingOrder="1"/>
    </xf>
    <xf numFmtId="0" fontId="0" fillId="37" borderId="20" xfId="0" applyFill="1" applyBorder="1" applyAlignment="1">
      <alignment vertical="top"/>
    </xf>
    <xf numFmtId="0" fontId="36" fillId="37" borderId="18" xfId="0" applyFont="1" applyFill="1" applyBorder="1" applyAlignment="1">
      <alignment horizontal="center" vertical="top" wrapText="1" readingOrder="1"/>
    </xf>
    <xf numFmtId="0" fontId="36" fillId="37" borderId="20" xfId="0" applyFont="1" applyFill="1" applyBorder="1" applyAlignment="1">
      <alignment horizontal="center" vertical="top" wrapText="1" readingOrder="1"/>
    </xf>
    <xf numFmtId="0" fontId="0" fillId="37" borderId="10" xfId="0" applyFill="1" applyBorder="1" applyAlignment="1">
      <alignment vertical="top"/>
    </xf>
    <xf numFmtId="0" fontId="0" fillId="37" borderId="13" xfId="0" applyFill="1" applyBorder="1" applyAlignment="1">
      <alignment vertical="top"/>
    </xf>
    <xf numFmtId="0" fontId="0" fillId="37" borderId="12" xfId="0" applyFill="1" applyBorder="1" applyAlignment="1">
      <alignment vertical="top"/>
    </xf>
    <xf numFmtId="0" fontId="0" fillId="37" borderId="11" xfId="0" applyFill="1" applyBorder="1" applyAlignment="1">
      <alignment vertical="top"/>
    </xf>
    <xf numFmtId="0" fontId="0" fillId="37" borderId="14" xfId="0" applyFill="1" applyBorder="1" applyAlignment="1">
      <alignment vertical="top"/>
    </xf>
    <xf numFmtId="0" fontId="36" fillId="37" borderId="11" xfId="0" applyFont="1" applyFill="1" applyBorder="1" applyAlignment="1">
      <alignment horizontal="center" vertical="top" wrapText="1" readingOrder="1"/>
    </xf>
    <xf numFmtId="0" fontId="36" fillId="37" borderId="12" xfId="0" applyFont="1" applyFill="1" applyBorder="1" applyAlignment="1">
      <alignment horizontal="center" vertical="top" wrapText="1" readingOrder="1"/>
    </xf>
    <xf numFmtId="0" fontId="36" fillId="37" borderId="11" xfId="0" applyFont="1" applyFill="1" applyBorder="1" applyAlignment="1">
      <alignment horizontal="center" vertical="top" wrapText="1" readingOrder="1"/>
    </xf>
    <xf numFmtId="0" fontId="36" fillId="37" borderId="14" xfId="0" applyFont="1" applyFill="1" applyBorder="1" applyAlignment="1">
      <alignment horizontal="center" vertical="top" wrapText="1" readingOrder="1"/>
    </xf>
    <xf numFmtId="0" fontId="0" fillId="0" borderId="18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19" xfId="0" applyBorder="1" applyAlignment="1">
      <alignment vertical="top"/>
    </xf>
    <xf numFmtId="0" fontId="34" fillId="0" borderId="0" xfId="0" applyFont="1" applyAlignment="1">
      <alignment horizontal="left" vertical="top" wrapText="1"/>
    </xf>
    <xf numFmtId="4" fontId="34" fillId="0" borderId="10" xfId="0" applyNumberFormat="1" applyFont="1" applyBorder="1" applyAlignment="1">
      <alignment horizontal="right" vertical="top"/>
    </xf>
    <xf numFmtId="4" fontId="34" fillId="0" borderId="13" xfId="0" applyNumberFormat="1" applyFont="1" applyBorder="1" applyAlignment="1">
      <alignment horizontal="right" vertical="top"/>
    </xf>
    <xf numFmtId="4" fontId="34" fillId="0" borderId="0" xfId="0" applyNumberFormat="1" applyFont="1" applyAlignment="1">
      <alignment horizontal="right" vertical="top"/>
    </xf>
    <xf numFmtId="0" fontId="0" fillId="0" borderId="10" xfId="0" applyBorder="1" applyAlignment="1">
      <alignment horizontal="right" vertical="top"/>
    </xf>
    <xf numFmtId="0" fontId="27" fillId="0" borderId="0" xfId="0" applyFont="1" applyAlignment="1">
      <alignment horizontal="left" vertical="top" wrapText="1"/>
    </xf>
    <xf numFmtId="4" fontId="27" fillId="0" borderId="10" xfId="0" applyNumberFormat="1" applyFont="1" applyBorder="1" applyAlignment="1">
      <alignment horizontal="right" vertical="top"/>
    </xf>
    <xf numFmtId="4" fontId="27" fillId="0" borderId="13" xfId="0" applyNumberFormat="1" applyFont="1" applyBorder="1" applyAlignment="1">
      <alignment horizontal="right" vertical="top"/>
    </xf>
    <xf numFmtId="4" fontId="27" fillId="0" borderId="0" xfId="0" applyNumberFormat="1" applyFont="1" applyAlignment="1">
      <alignment horizontal="right" vertical="top"/>
    </xf>
    <xf numFmtId="170" fontId="27" fillId="0" borderId="10" xfId="0" applyNumberFormat="1" applyFont="1" applyBorder="1" applyAlignment="1">
      <alignment horizontal="right" vertical="top"/>
    </xf>
    <xf numFmtId="170" fontId="27" fillId="0" borderId="13" xfId="0" applyNumberFormat="1" applyFont="1" applyBorder="1" applyAlignment="1">
      <alignment horizontal="right" vertical="top"/>
    </xf>
    <xf numFmtId="171" fontId="27" fillId="0" borderId="10" xfId="0" applyNumberFormat="1" applyFont="1" applyBorder="1" applyAlignment="1">
      <alignment horizontal="right" vertical="top"/>
    </xf>
    <xf numFmtId="170" fontId="27" fillId="0" borderId="0" xfId="0" applyNumberFormat="1" applyFont="1" applyAlignment="1">
      <alignment horizontal="right" vertical="top"/>
    </xf>
    <xf numFmtId="0" fontId="27" fillId="0" borderId="0" xfId="0" applyFont="1" applyAlignment="1">
      <alignment horizontal="left" vertical="top" wrapText="1"/>
    </xf>
    <xf numFmtId="4" fontId="27" fillId="0" borderId="10" xfId="0" applyNumberFormat="1" applyFont="1" applyBorder="1" applyAlignment="1">
      <alignment horizontal="right" vertical="top"/>
    </xf>
    <xf numFmtId="4" fontId="27" fillId="0" borderId="13" xfId="0" applyNumberFormat="1" applyFont="1" applyBorder="1" applyAlignment="1">
      <alignment horizontal="right" vertical="top"/>
    </xf>
    <xf numFmtId="4" fontId="27" fillId="0" borderId="0" xfId="0" applyNumberFormat="1" applyFont="1" applyAlignment="1">
      <alignment horizontal="right" vertical="top"/>
    </xf>
    <xf numFmtId="0" fontId="38" fillId="0" borderId="0" xfId="0" applyFont="1" applyAlignment="1">
      <alignment horizontal="left" vertical="top" wrapText="1" readingOrder="1"/>
    </xf>
    <xf numFmtId="0" fontId="38" fillId="0" borderId="0" xfId="0" applyFont="1" applyAlignment="1">
      <alignment horizontal="left" vertical="center" wrapText="1" readingOrder="1"/>
    </xf>
    <xf numFmtId="0" fontId="38" fillId="0" borderId="0" xfId="0" applyFont="1" applyAlignment="1">
      <alignment vertical="top" wrapText="1" readingOrder="1"/>
    </xf>
    <xf numFmtId="0" fontId="38" fillId="0" borderId="16" xfId="0" applyFont="1" applyBorder="1" applyAlignment="1">
      <alignment horizontal="center" vertical="top" wrapText="1" readingOrder="1"/>
    </xf>
    <xf numFmtId="2" fontId="0" fillId="0" borderId="0" xfId="0" applyNumberFormat="1" applyAlignment="1">
      <alignment vertical="top"/>
    </xf>
    <xf numFmtId="44" fontId="0" fillId="0" borderId="0" xfId="50" applyFont="1" applyAlignment="1">
      <alignment vertical="top"/>
    </xf>
    <xf numFmtId="0" fontId="3" fillId="0" borderId="0" xfId="0" applyFont="1" applyAlignment="1">
      <alignment horizontal="left" wrapText="1" readingOrder="1"/>
    </xf>
    <xf numFmtId="0" fontId="3" fillId="0" borderId="19" xfId="0" applyFont="1" applyBorder="1" applyAlignment="1">
      <alignment horizontal="left" wrapText="1" readingOrder="1"/>
    </xf>
    <xf numFmtId="169" fontId="3" fillId="0" borderId="0" xfId="0" applyNumberFormat="1" applyFont="1" applyAlignment="1">
      <alignment horizontal="right" vertical="top"/>
    </xf>
    <xf numFmtId="0" fontId="0" fillId="0" borderId="66" xfId="0" applyBorder="1" applyAlignment="1">
      <alignment vertical="top"/>
    </xf>
    <xf numFmtId="0" fontId="0" fillId="0" borderId="14" xfId="0" applyBorder="1" applyAlignment="1">
      <alignment horizontal="center" vertical="top"/>
    </xf>
    <xf numFmtId="175" fontId="2" fillId="0" borderId="10" xfId="0" applyNumberFormat="1" applyFont="1" applyBorder="1" applyAlignment="1">
      <alignment horizontal="right" vertical="top" wrapText="1"/>
    </xf>
    <xf numFmtId="176" fontId="2" fillId="0" borderId="67" xfId="0" applyNumberFormat="1" applyFont="1" applyBorder="1" applyAlignment="1">
      <alignment horizontal="right" vertical="top" wrapText="1"/>
    </xf>
    <xf numFmtId="0" fontId="0" fillId="0" borderId="13" xfId="0" applyBorder="1" applyAlignment="1">
      <alignment horizontal="center" vertical="top"/>
    </xf>
    <xf numFmtId="0" fontId="2" fillId="0" borderId="0" xfId="0" applyFont="1" applyAlignment="1">
      <alignment horizontal="left" vertical="top" wrapText="1" readingOrder="1"/>
    </xf>
    <xf numFmtId="0" fontId="2" fillId="0" borderId="10" xfId="0" applyFont="1" applyBorder="1" applyAlignment="1">
      <alignment horizontal="left" vertical="top" wrapText="1" readingOrder="1"/>
    </xf>
    <xf numFmtId="0" fontId="0" fillId="0" borderId="67" xfId="0" applyBorder="1" applyAlignment="1">
      <alignment vertical="top"/>
    </xf>
    <xf numFmtId="0" fontId="0" fillId="0" borderId="0" xfId="0" applyAlignment="1">
      <alignment horizontal="left" vertical="top"/>
    </xf>
    <xf numFmtId="0" fontId="0" fillId="0" borderId="10" xfId="0" applyBorder="1" applyAlignment="1">
      <alignment horizontal="left" vertical="top"/>
    </xf>
    <xf numFmtId="175" fontId="2" fillId="0" borderId="13" xfId="0" applyNumberFormat="1" applyFont="1" applyBorder="1" applyAlignment="1">
      <alignment horizontal="right" vertical="top" wrapText="1"/>
    </xf>
    <xf numFmtId="176" fontId="2" fillId="0" borderId="13" xfId="0" applyNumberFormat="1" applyFont="1" applyBorder="1" applyAlignment="1">
      <alignment horizontal="right" vertical="top" wrapText="1"/>
    </xf>
    <xf numFmtId="176" fontId="2" fillId="0" borderId="0" xfId="0" applyNumberFormat="1" applyFont="1" applyAlignment="1">
      <alignment horizontal="right" vertical="top" wrapText="1"/>
    </xf>
    <xf numFmtId="176" fontId="2" fillId="0" borderId="10" xfId="0" applyNumberFormat="1" applyFont="1" applyBorder="1" applyAlignment="1">
      <alignment horizontal="right" vertical="top" wrapText="1"/>
    </xf>
    <xf numFmtId="0" fontId="26" fillId="0" borderId="0" xfId="0" applyFont="1" applyAlignment="1">
      <alignment vertical="top" wrapText="1"/>
    </xf>
    <xf numFmtId="0" fontId="26" fillId="0" borderId="0" xfId="0" applyFont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176" fontId="3" fillId="0" borderId="10" xfId="0" applyNumberFormat="1" applyFont="1" applyBorder="1" applyAlignment="1">
      <alignment horizontal="right" vertical="top" wrapText="1"/>
    </xf>
    <xf numFmtId="176" fontId="3" fillId="0" borderId="67" xfId="0" applyNumberFormat="1" applyFont="1" applyBorder="1" applyAlignment="1">
      <alignment horizontal="right" vertical="top" wrapText="1"/>
    </xf>
    <xf numFmtId="0" fontId="3" fillId="0" borderId="0" xfId="0" applyFont="1" applyAlignment="1">
      <alignment vertical="top" wrapText="1" readingOrder="1"/>
    </xf>
    <xf numFmtId="0" fontId="3" fillId="0" borderId="13" xfId="0" applyFont="1" applyBorder="1" applyAlignment="1">
      <alignment horizontal="center" vertical="top" wrapText="1" readingOrder="1"/>
    </xf>
    <xf numFmtId="0" fontId="3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176" fontId="3" fillId="0" borderId="13" xfId="0" applyNumberFormat="1" applyFont="1" applyBorder="1" applyAlignment="1">
      <alignment horizontal="right" vertical="top" wrapText="1"/>
    </xf>
    <xf numFmtId="176" fontId="3" fillId="0" borderId="0" xfId="0" applyNumberFormat="1" applyFont="1" applyAlignment="1">
      <alignment horizontal="right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68" xfId="0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39" fillId="0" borderId="16" xfId="0" applyFont="1" applyBorder="1" applyAlignment="1">
      <alignment horizontal="left" wrapText="1"/>
    </xf>
    <xf numFmtId="0" fontId="39" fillId="0" borderId="15" xfId="0" applyFont="1" applyBorder="1" applyAlignment="1">
      <alignment horizontal="left" wrapText="1"/>
    </xf>
    <xf numFmtId="0" fontId="0" fillId="36" borderId="23" xfId="0" applyFill="1" applyBorder="1" applyAlignment="1">
      <alignment vertical="top"/>
    </xf>
    <xf numFmtId="0" fontId="0" fillId="36" borderId="69" xfId="0" applyFill="1" applyBorder="1" applyAlignment="1">
      <alignment vertical="top"/>
    </xf>
    <xf numFmtId="0" fontId="2" fillId="33" borderId="70" xfId="0" applyFont="1" applyFill="1" applyBorder="1" applyAlignment="1">
      <alignment horizontal="center" vertical="top" wrapText="1" readingOrder="1"/>
    </xf>
    <xf numFmtId="0" fontId="2" fillId="33" borderId="71" xfId="0" applyFont="1" applyFill="1" applyBorder="1" applyAlignment="1">
      <alignment horizontal="center" vertical="top" wrapText="1" readingOrder="1"/>
    </xf>
    <xf numFmtId="0" fontId="2" fillId="33" borderId="69" xfId="0" applyFont="1" applyFill="1" applyBorder="1" applyAlignment="1">
      <alignment horizontal="center" vertical="top" wrapText="1" readingOrder="1"/>
    </xf>
    <xf numFmtId="0" fontId="2" fillId="33" borderId="72" xfId="0" applyFont="1" applyFill="1" applyBorder="1" applyAlignment="1">
      <alignment horizontal="center" vertical="top" wrapText="1" readingOrder="1"/>
    </xf>
    <xf numFmtId="0" fontId="2" fillId="33" borderId="73" xfId="0" applyFont="1" applyFill="1" applyBorder="1" applyAlignment="1">
      <alignment horizontal="center" vertical="top" wrapText="1" readingOrder="1"/>
    </xf>
    <xf numFmtId="0" fontId="2" fillId="33" borderId="22" xfId="0" applyFont="1" applyFill="1" applyBorder="1" applyAlignment="1">
      <alignment horizontal="center" vertical="top" wrapText="1" readingOrder="1"/>
    </xf>
    <xf numFmtId="0" fontId="2" fillId="33" borderId="21" xfId="0" applyFont="1" applyFill="1" applyBorder="1" applyAlignment="1">
      <alignment horizontal="center" vertical="top" wrapText="1" readingOrder="1"/>
    </xf>
    <xf numFmtId="0" fontId="0" fillId="36" borderId="17" xfId="0" applyFill="1" applyBorder="1" applyAlignment="1">
      <alignment vertical="top"/>
    </xf>
    <xf numFmtId="0" fontId="2" fillId="33" borderId="74" xfId="0" applyFont="1" applyFill="1" applyBorder="1" applyAlignment="1">
      <alignment horizontal="center" vertical="top" wrapText="1" readingOrder="1"/>
    </xf>
    <xf numFmtId="0" fontId="2" fillId="33" borderId="75" xfId="0" applyFont="1" applyFill="1" applyBorder="1" applyAlignment="1">
      <alignment horizontal="center" vertical="top" wrapText="1" readingOrder="1"/>
    </xf>
    <xf numFmtId="0" fontId="2" fillId="33" borderId="76" xfId="0" applyFont="1" applyFill="1" applyBorder="1" applyAlignment="1">
      <alignment horizontal="center" vertical="top" wrapText="1" readingOrder="1"/>
    </xf>
    <xf numFmtId="0" fontId="2" fillId="33" borderId="16" xfId="0" applyFont="1" applyFill="1" applyBorder="1" applyAlignment="1">
      <alignment horizontal="center" vertical="top" wrapText="1" readingOrder="1"/>
    </xf>
    <xf numFmtId="0" fontId="2" fillId="33" borderId="15" xfId="0" applyFont="1" applyFill="1" applyBorder="1" applyAlignment="1">
      <alignment horizontal="center" vertical="top" wrapText="1" readingOrder="1"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62</xdr:row>
      <xdr:rowOff>381000</xdr:rowOff>
    </xdr:from>
    <xdr:to>
      <xdr:col>4</xdr:col>
      <xdr:colOff>990600</xdr:colOff>
      <xdr:row>62</xdr:row>
      <xdr:rowOff>390525</xdr:rowOff>
    </xdr:to>
    <xdr:sp>
      <xdr:nvSpPr>
        <xdr:cNvPr id="1" name="10 Conector recto"/>
        <xdr:cNvSpPr>
          <a:spLocks/>
        </xdr:cNvSpPr>
      </xdr:nvSpPr>
      <xdr:spPr>
        <a:xfrm flipV="1">
          <a:off x="3886200" y="13030200"/>
          <a:ext cx="2247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62</xdr:row>
      <xdr:rowOff>371475</xdr:rowOff>
    </xdr:from>
    <xdr:to>
      <xdr:col>1</xdr:col>
      <xdr:colOff>2647950</xdr:colOff>
      <xdr:row>62</xdr:row>
      <xdr:rowOff>390525</xdr:rowOff>
    </xdr:to>
    <xdr:sp>
      <xdr:nvSpPr>
        <xdr:cNvPr id="2" name="10 Conector recto"/>
        <xdr:cNvSpPr>
          <a:spLocks/>
        </xdr:cNvSpPr>
      </xdr:nvSpPr>
      <xdr:spPr>
        <a:xfrm flipV="1">
          <a:off x="876300" y="13020675"/>
          <a:ext cx="19716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41</xdr:row>
      <xdr:rowOff>19050</xdr:rowOff>
    </xdr:from>
    <xdr:to>
      <xdr:col>13</xdr:col>
      <xdr:colOff>47625</xdr:colOff>
      <xdr:row>48</xdr:row>
      <xdr:rowOff>9525</xdr:rowOff>
    </xdr:to>
    <xdr:grpSp>
      <xdr:nvGrpSpPr>
        <xdr:cNvPr id="1" name="2 Grupo"/>
        <xdr:cNvGrpSpPr>
          <a:grpSpLocks/>
        </xdr:cNvGrpSpPr>
      </xdr:nvGrpSpPr>
      <xdr:grpSpPr>
        <a:xfrm>
          <a:off x="257175" y="7172325"/>
          <a:ext cx="7505700" cy="1123950"/>
          <a:chOff x="542925" y="4581525"/>
          <a:chExt cx="7505699" cy="1123950"/>
        </a:xfrm>
        <a:solidFill>
          <a:srgbClr val="FFFFFF"/>
        </a:solidFill>
      </xdr:grpSpPr>
      <xdr:sp>
        <xdr:nvSpPr>
          <xdr:cNvPr id="2" name="2 CuadroTexto"/>
          <xdr:cNvSpPr txBox="1">
            <a:spLocks noChangeArrowheads="1"/>
          </xdr:cNvSpPr>
        </xdr:nvSpPr>
        <xdr:spPr>
          <a:xfrm>
            <a:off x="542925" y="4581525"/>
            <a:ext cx="2514409" cy="112395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RENÁN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ALBERTO BARRERA CONCHA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PRESIDENTE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MUNICIPAL</a:t>
            </a:r>
          </a:p>
        </xdr:txBody>
      </xdr:sp>
      <xdr:sp>
        <xdr:nvSpPr>
          <xdr:cNvPr id="3" name="3 CuadroTexto"/>
          <xdr:cNvSpPr txBox="1">
            <a:spLocks noChangeArrowheads="1"/>
          </xdr:cNvSpPr>
        </xdr:nvSpPr>
        <xdr:spPr>
          <a:xfrm>
            <a:off x="4781769" y="4581525"/>
            <a:ext cx="3266855" cy="112395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LAURA CRISTINA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MUÑOZ MOLINA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FINANZAS Y TESORERA MUNICIPAL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87"/>
  <sheetViews>
    <sheetView showGridLines="0" showOutlineSymbols="0" zoomScalePageLayoutView="0" workbookViewId="0" topLeftCell="A1">
      <selection activeCell="N8" sqref="N8"/>
    </sheetView>
  </sheetViews>
  <sheetFormatPr defaultColWidth="6.8515625" defaultRowHeight="12.75" customHeight="1"/>
  <cols>
    <col min="1" max="1" width="1.8515625" style="0" customWidth="1"/>
    <col min="2" max="2" width="1.57421875" style="0" customWidth="1"/>
    <col min="3" max="3" width="44.28125" style="0" customWidth="1"/>
    <col min="4" max="4" width="2.421875" style="0" customWidth="1"/>
    <col min="5" max="5" width="10.140625" style="0" customWidth="1"/>
    <col min="6" max="6" width="2.00390625" style="0" customWidth="1"/>
    <col min="7" max="7" width="15.57421875" style="0" customWidth="1"/>
    <col min="8" max="8" width="11.7109375" style="0" customWidth="1"/>
    <col min="9" max="9" width="16.8515625" style="0" customWidth="1"/>
  </cols>
  <sheetData>
    <row r="1" ht="3" customHeight="1"/>
    <row r="2" spans="2:9" ht="12.75" customHeight="1">
      <c r="B2" s="37" t="s">
        <v>60</v>
      </c>
      <c r="C2" s="38"/>
      <c r="D2" s="38"/>
      <c r="E2" s="38"/>
      <c r="F2" s="38"/>
      <c r="G2" s="38"/>
      <c r="H2" s="38"/>
      <c r="I2" s="39"/>
    </row>
    <row r="3" spans="2:9" ht="12.75" customHeight="1">
      <c r="B3" s="40"/>
      <c r="C3" s="41"/>
      <c r="D3" s="41"/>
      <c r="E3" s="41"/>
      <c r="F3" s="41"/>
      <c r="G3" s="41"/>
      <c r="H3" s="41"/>
      <c r="I3" s="42"/>
    </row>
    <row r="4" spans="2:9" ht="23.25" customHeight="1">
      <c r="B4" s="43"/>
      <c r="C4" s="44"/>
      <c r="D4" s="44"/>
      <c r="E4" s="44"/>
      <c r="F4" s="44"/>
      <c r="G4" s="44"/>
      <c r="H4" s="44"/>
      <c r="I4" s="45"/>
    </row>
    <row r="5" spans="2:9" ht="14.25" customHeight="1">
      <c r="B5" s="22"/>
      <c r="C5" s="23"/>
      <c r="D5" s="23"/>
      <c r="E5" s="23"/>
      <c r="F5" s="23"/>
      <c r="G5" s="24">
        <v>2022</v>
      </c>
      <c r="H5" s="23"/>
      <c r="I5" s="36">
        <v>2021</v>
      </c>
    </row>
    <row r="6" spans="2:9" ht="12.75" customHeight="1">
      <c r="B6" s="1"/>
      <c r="C6" s="4" t="s">
        <v>0</v>
      </c>
      <c r="D6" s="2"/>
      <c r="E6" s="2"/>
      <c r="F6" s="2"/>
      <c r="G6" s="2"/>
      <c r="H6" s="2"/>
      <c r="I6" s="19"/>
    </row>
    <row r="7" spans="2:9" ht="8.25" customHeight="1">
      <c r="B7" s="1"/>
      <c r="C7" s="2"/>
      <c r="D7" s="2"/>
      <c r="E7" s="2"/>
      <c r="F7" s="2"/>
      <c r="G7" s="2"/>
      <c r="H7" s="2"/>
      <c r="I7" s="19"/>
    </row>
    <row r="8" spans="2:9" ht="12.75" customHeight="1">
      <c r="B8" s="5"/>
      <c r="C8" s="6" t="s">
        <v>48</v>
      </c>
      <c r="D8" s="2"/>
      <c r="E8" s="2"/>
      <c r="F8" s="2"/>
      <c r="G8" s="7">
        <f>SUM(G9:G15)</f>
        <v>1342558436.59</v>
      </c>
      <c r="H8" s="2"/>
      <c r="I8" s="28">
        <f>SUM(I9:I15)</f>
        <v>1578065841.84</v>
      </c>
    </row>
    <row r="9" spans="2:9" ht="13.5" customHeight="1">
      <c r="B9" s="5"/>
      <c r="C9" s="8" t="s">
        <v>1</v>
      </c>
      <c r="D9" s="2"/>
      <c r="E9" s="2"/>
      <c r="F9" s="2"/>
      <c r="G9" s="9">
        <v>1156091409.36</v>
      </c>
      <c r="H9" s="2"/>
      <c r="I9" s="29">
        <v>1277439774.78</v>
      </c>
    </row>
    <row r="10" spans="2:9" ht="13.5" customHeight="1">
      <c r="B10" s="5"/>
      <c r="C10" s="8" t="s">
        <v>2</v>
      </c>
      <c r="D10" s="2"/>
      <c r="E10" s="2"/>
      <c r="F10" s="2"/>
      <c r="G10" s="9">
        <v>0</v>
      </c>
      <c r="H10" s="2"/>
      <c r="I10" s="29">
        <v>0</v>
      </c>
    </row>
    <row r="11" spans="2:9" ht="13.5" customHeight="1">
      <c r="B11" s="5"/>
      <c r="C11" s="8" t="s">
        <v>3</v>
      </c>
      <c r="D11" s="2"/>
      <c r="E11" s="2"/>
      <c r="F11" s="2"/>
      <c r="G11" s="9">
        <v>0</v>
      </c>
      <c r="H11" s="2"/>
      <c r="I11" s="29">
        <v>0</v>
      </c>
    </row>
    <row r="12" spans="2:9" ht="13.5" customHeight="1">
      <c r="B12" s="5"/>
      <c r="C12" s="8" t="s">
        <v>4</v>
      </c>
      <c r="D12" s="2"/>
      <c r="E12" s="2"/>
      <c r="F12" s="2"/>
      <c r="G12" s="9">
        <v>135237741.68</v>
      </c>
      <c r="H12" s="2"/>
      <c r="I12" s="29">
        <v>243817088.31</v>
      </c>
    </row>
    <row r="13" spans="2:9" ht="13.5" customHeight="1">
      <c r="B13" s="5"/>
      <c r="C13" s="8" t="s">
        <v>51</v>
      </c>
      <c r="D13" s="2"/>
      <c r="E13" s="2"/>
      <c r="F13" s="2"/>
      <c r="G13" s="25">
        <v>45249201.51</v>
      </c>
      <c r="H13" s="2"/>
      <c r="I13" s="30">
        <v>37514572.25</v>
      </c>
    </row>
    <row r="14" spans="2:9" ht="13.5" customHeight="1">
      <c r="B14" s="5"/>
      <c r="C14" s="8" t="s">
        <v>52</v>
      </c>
      <c r="D14" s="2"/>
      <c r="E14" s="2"/>
      <c r="F14" s="2"/>
      <c r="G14" s="9">
        <v>5980084.04</v>
      </c>
      <c r="H14" s="2"/>
      <c r="I14" s="29">
        <v>19294406.5</v>
      </c>
    </row>
    <row r="15" spans="2:9" ht="13.5" customHeight="1">
      <c r="B15" s="5"/>
      <c r="C15" s="8" t="s">
        <v>57</v>
      </c>
      <c r="D15" s="2"/>
      <c r="E15" s="2"/>
      <c r="F15" s="2"/>
      <c r="G15" s="9">
        <v>0</v>
      </c>
      <c r="H15" s="2"/>
      <c r="I15" s="29">
        <v>0</v>
      </c>
    </row>
    <row r="16" spans="2:9" ht="10.5" customHeight="1">
      <c r="B16" s="5"/>
      <c r="C16" s="8"/>
      <c r="D16" s="2"/>
      <c r="E16" s="2"/>
      <c r="F16" s="2"/>
      <c r="G16" s="9" t="s">
        <v>56</v>
      </c>
      <c r="H16" s="2"/>
      <c r="I16" s="29" t="s">
        <v>56</v>
      </c>
    </row>
    <row r="17" spans="2:9" ht="15" customHeight="1">
      <c r="B17" s="1"/>
      <c r="C17" s="51" t="s">
        <v>53</v>
      </c>
      <c r="D17" s="2"/>
      <c r="E17" s="2"/>
      <c r="F17" s="2"/>
      <c r="G17" s="2"/>
      <c r="H17" s="2"/>
      <c r="I17" s="19"/>
    </row>
    <row r="18" spans="2:9" ht="21.75" customHeight="1">
      <c r="B18" s="5"/>
      <c r="C18" s="51"/>
      <c r="D18" s="2"/>
      <c r="E18" s="2"/>
      <c r="F18" s="2"/>
      <c r="G18" s="7">
        <f>SUM(G20:G22)</f>
        <v>1190745981.19</v>
      </c>
      <c r="H18" s="2"/>
      <c r="I18" s="28">
        <f>SUM(I20:I22)</f>
        <v>2191379504.78</v>
      </c>
    </row>
    <row r="19" spans="2:9" ht="5.25" customHeight="1">
      <c r="B19" s="5"/>
      <c r="C19" s="6"/>
      <c r="D19" s="2"/>
      <c r="E19" s="2"/>
      <c r="F19" s="2"/>
      <c r="G19" s="7"/>
      <c r="H19" s="2"/>
      <c r="I19" s="28"/>
    </row>
    <row r="20" spans="2:9" ht="17.25" customHeight="1">
      <c r="B20" s="5"/>
      <c r="C20" s="8" t="s">
        <v>54</v>
      </c>
      <c r="D20" s="2"/>
      <c r="E20" s="2"/>
      <c r="F20" s="2"/>
      <c r="G20" s="9">
        <v>1190745981.19</v>
      </c>
      <c r="H20" s="2"/>
      <c r="I20" s="29">
        <v>2191379504.78</v>
      </c>
    </row>
    <row r="21" spans="2:9" ht="12" customHeight="1">
      <c r="B21" s="5"/>
      <c r="C21" s="8"/>
      <c r="D21" s="2"/>
      <c r="E21" s="2"/>
      <c r="F21" s="2"/>
      <c r="G21" s="9"/>
      <c r="H21" s="2"/>
      <c r="I21" s="29"/>
    </row>
    <row r="22" spans="2:9" ht="17.25" customHeight="1">
      <c r="B22" s="5"/>
      <c r="C22" s="26" t="s">
        <v>55</v>
      </c>
      <c r="D22" s="2"/>
      <c r="E22" s="2"/>
      <c r="F22" s="2"/>
      <c r="G22" s="27">
        <v>0</v>
      </c>
      <c r="H22" s="2"/>
      <c r="I22" s="31">
        <v>0</v>
      </c>
    </row>
    <row r="23" spans="2:9" ht="12.75">
      <c r="B23" s="1"/>
      <c r="C23" s="2"/>
      <c r="D23" s="2"/>
      <c r="E23" s="2"/>
      <c r="F23" s="2"/>
      <c r="G23" s="2"/>
      <c r="H23" s="2"/>
      <c r="I23" s="19"/>
    </row>
    <row r="24" spans="2:9" ht="12.75" customHeight="1">
      <c r="B24" s="5"/>
      <c r="C24" s="6" t="s">
        <v>7</v>
      </c>
      <c r="D24" s="2"/>
      <c r="E24" s="2"/>
      <c r="F24" s="2"/>
      <c r="G24" s="7">
        <f>SUM(G25:G29)</f>
        <v>31469778.14</v>
      </c>
      <c r="H24" s="2"/>
      <c r="I24" s="28">
        <f>SUM(I25:I29)</f>
        <v>42450873.59</v>
      </c>
    </row>
    <row r="25" spans="2:9" ht="13.5" customHeight="1">
      <c r="B25" s="5"/>
      <c r="C25" s="8" t="s">
        <v>8</v>
      </c>
      <c r="D25" s="2"/>
      <c r="E25" s="2"/>
      <c r="F25" s="2"/>
      <c r="G25" s="9">
        <v>31469778.14</v>
      </c>
      <c r="H25" s="2"/>
      <c r="I25" s="29">
        <v>42450873.59</v>
      </c>
    </row>
    <row r="26" spans="2:9" ht="13.5" customHeight="1">
      <c r="B26" s="5"/>
      <c r="C26" s="8" t="s">
        <v>9</v>
      </c>
      <c r="D26" s="2"/>
      <c r="E26" s="2"/>
      <c r="F26" s="2"/>
      <c r="G26" s="9">
        <v>0</v>
      </c>
      <c r="H26" s="2"/>
      <c r="I26" s="29">
        <v>0</v>
      </c>
    </row>
    <row r="27" spans="2:9" ht="18.75" customHeight="1">
      <c r="B27" s="5"/>
      <c r="C27" s="8" t="s">
        <v>46</v>
      </c>
      <c r="D27" s="2"/>
      <c r="E27" s="2"/>
      <c r="F27" s="2"/>
      <c r="G27" s="9">
        <v>0</v>
      </c>
      <c r="H27" s="2"/>
      <c r="I27" s="29">
        <v>0</v>
      </c>
    </row>
    <row r="28" spans="2:9" ht="13.5" customHeight="1">
      <c r="B28" s="5"/>
      <c r="C28" s="8" t="s">
        <v>10</v>
      </c>
      <c r="D28" s="2"/>
      <c r="E28" s="2"/>
      <c r="F28" s="2"/>
      <c r="G28" s="9">
        <v>0</v>
      </c>
      <c r="H28" s="2"/>
      <c r="I28" s="29">
        <v>0</v>
      </c>
    </row>
    <row r="29" spans="2:9" ht="13.5" customHeight="1">
      <c r="B29" s="5"/>
      <c r="C29" s="8" t="s">
        <v>11</v>
      </c>
      <c r="D29" s="2"/>
      <c r="E29" s="2"/>
      <c r="F29" s="2"/>
      <c r="G29" s="9">
        <v>0</v>
      </c>
      <c r="H29" s="2"/>
      <c r="I29" s="29">
        <v>0</v>
      </c>
    </row>
    <row r="30" spans="2:9" ht="12.75">
      <c r="B30" s="1"/>
      <c r="C30" s="2"/>
      <c r="D30" s="2"/>
      <c r="E30" s="2"/>
      <c r="F30" s="2"/>
      <c r="G30" s="2"/>
      <c r="H30" s="2"/>
      <c r="I30" s="19"/>
    </row>
    <row r="31" spans="2:9" ht="13.5" customHeight="1">
      <c r="B31" s="1"/>
      <c r="C31" s="10" t="s">
        <v>12</v>
      </c>
      <c r="D31" s="2"/>
      <c r="E31" s="2"/>
      <c r="F31" s="2"/>
      <c r="G31" s="11">
        <f>G8+G18+G24</f>
        <v>2564774195.9199996</v>
      </c>
      <c r="H31" s="2"/>
      <c r="I31" s="32">
        <f>I8+I18+I24</f>
        <v>3811896220.21</v>
      </c>
    </row>
    <row r="32" spans="2:9" ht="13.5" customHeight="1">
      <c r="B32" s="1"/>
      <c r="C32" s="10"/>
      <c r="D32" s="2"/>
      <c r="E32" s="2"/>
      <c r="F32" s="2"/>
      <c r="G32" s="11"/>
      <c r="H32" s="2"/>
      <c r="I32" s="32"/>
    </row>
    <row r="33" spans="2:9" ht="12.75" customHeight="1">
      <c r="B33" s="1"/>
      <c r="C33" s="4" t="s">
        <v>13</v>
      </c>
      <c r="D33" s="2"/>
      <c r="E33" s="2"/>
      <c r="F33" s="2"/>
      <c r="G33" s="2"/>
      <c r="H33" s="2"/>
      <c r="I33" s="19"/>
    </row>
    <row r="34" spans="2:9" ht="6.75" customHeight="1">
      <c r="B34" s="1"/>
      <c r="C34" s="2"/>
      <c r="D34" s="2"/>
      <c r="E34" s="2"/>
      <c r="F34" s="2"/>
      <c r="G34" s="2"/>
      <c r="H34" s="2"/>
      <c r="I34" s="19"/>
    </row>
    <row r="35" spans="2:9" ht="12.75" customHeight="1">
      <c r="B35" s="5"/>
      <c r="C35" s="6" t="s">
        <v>45</v>
      </c>
      <c r="D35" s="2"/>
      <c r="E35" s="2"/>
      <c r="F35" s="2"/>
      <c r="G35" s="7">
        <f>SUM(G36:G38)</f>
        <v>1249331886.6</v>
      </c>
      <c r="H35" s="2"/>
      <c r="I35" s="28">
        <f>SUM(I36:I38)</f>
        <v>2544227698.8900003</v>
      </c>
    </row>
    <row r="36" spans="2:9" ht="13.5" customHeight="1">
      <c r="B36" s="5"/>
      <c r="C36" s="8" t="s">
        <v>14</v>
      </c>
      <c r="D36" s="2"/>
      <c r="E36" s="2"/>
      <c r="F36" s="2"/>
      <c r="G36" s="9">
        <v>582092151.65</v>
      </c>
      <c r="H36" s="2"/>
      <c r="I36" s="29">
        <v>1117582657.69</v>
      </c>
    </row>
    <row r="37" spans="2:9" ht="13.5" customHeight="1">
      <c r="B37" s="5"/>
      <c r="C37" s="8" t="s">
        <v>15</v>
      </c>
      <c r="D37" s="2"/>
      <c r="E37" s="2"/>
      <c r="F37" s="2"/>
      <c r="G37" s="9">
        <v>132143455.19</v>
      </c>
      <c r="H37" s="2"/>
      <c r="I37" s="29">
        <v>258409797.19</v>
      </c>
    </row>
    <row r="38" spans="2:9" ht="13.5" customHeight="1">
      <c r="B38" s="5"/>
      <c r="C38" s="8" t="s">
        <v>16</v>
      </c>
      <c r="D38" s="2"/>
      <c r="E38" s="2"/>
      <c r="F38" s="2"/>
      <c r="G38" s="9">
        <v>535096279.76</v>
      </c>
      <c r="H38" s="2"/>
      <c r="I38" s="29">
        <v>1168235244.01</v>
      </c>
    </row>
    <row r="39" spans="2:9" ht="12.75" customHeight="1">
      <c r="B39" s="1"/>
      <c r="C39" s="2"/>
      <c r="D39" s="2"/>
      <c r="E39" s="2"/>
      <c r="F39" s="2"/>
      <c r="G39" s="2"/>
      <c r="H39" s="2"/>
      <c r="I39" s="19"/>
    </row>
    <row r="40" spans="2:9" ht="12.75" customHeight="1">
      <c r="B40" s="5"/>
      <c r="C40" s="6" t="s">
        <v>6</v>
      </c>
      <c r="D40" s="2"/>
      <c r="E40" s="2"/>
      <c r="F40" s="2"/>
      <c r="G40" s="7">
        <f>SUM(G41:G49)</f>
        <v>319728677.23</v>
      </c>
      <c r="H40" s="2"/>
      <c r="I40" s="28">
        <f>SUM(I41:I49)</f>
        <v>678902973.45</v>
      </c>
    </row>
    <row r="41" spans="2:9" ht="13.5" customHeight="1">
      <c r="B41" s="5"/>
      <c r="C41" s="8" t="s">
        <v>17</v>
      </c>
      <c r="D41" s="2"/>
      <c r="E41" s="2"/>
      <c r="F41" s="2"/>
      <c r="G41" s="9">
        <v>43028890.29</v>
      </c>
      <c r="H41" s="2"/>
      <c r="I41" s="29">
        <v>62773456.08</v>
      </c>
    </row>
    <row r="42" spans="2:9" ht="13.5" customHeight="1">
      <c r="B42" s="5"/>
      <c r="C42" s="8" t="s">
        <v>18</v>
      </c>
      <c r="D42" s="2"/>
      <c r="E42" s="2"/>
      <c r="F42" s="2"/>
      <c r="G42" s="9">
        <v>0</v>
      </c>
      <c r="H42" s="2"/>
      <c r="I42" s="29">
        <v>0</v>
      </c>
    </row>
    <row r="43" spans="2:9" ht="13.5" customHeight="1">
      <c r="B43" s="5"/>
      <c r="C43" s="8" t="s">
        <v>19</v>
      </c>
      <c r="D43" s="2"/>
      <c r="E43" s="2"/>
      <c r="F43" s="2"/>
      <c r="G43" s="9">
        <v>64026123.45</v>
      </c>
      <c r="H43" s="2"/>
      <c r="I43" s="29">
        <v>185598636.67</v>
      </c>
    </row>
    <row r="44" spans="2:9" ht="13.5" customHeight="1">
      <c r="B44" s="5"/>
      <c r="C44" s="8" t="s">
        <v>20</v>
      </c>
      <c r="D44" s="2"/>
      <c r="E44" s="2"/>
      <c r="F44" s="2"/>
      <c r="G44" s="9">
        <v>105099540.96</v>
      </c>
      <c r="H44" s="2"/>
      <c r="I44" s="29">
        <v>230721222.59</v>
      </c>
    </row>
    <row r="45" spans="2:9" ht="13.5" customHeight="1">
      <c r="B45" s="5"/>
      <c r="C45" s="8" t="s">
        <v>21</v>
      </c>
      <c r="D45" s="2"/>
      <c r="E45" s="2"/>
      <c r="F45" s="2"/>
      <c r="G45" s="9">
        <v>103866122.53</v>
      </c>
      <c r="H45" s="2"/>
      <c r="I45" s="29">
        <v>191788158.11</v>
      </c>
    </row>
    <row r="46" spans="2:9" ht="13.5" customHeight="1">
      <c r="B46" s="5"/>
      <c r="C46" s="8" t="s">
        <v>22</v>
      </c>
      <c r="D46" s="2"/>
      <c r="E46" s="2"/>
      <c r="F46" s="2"/>
      <c r="G46" s="9">
        <v>0</v>
      </c>
      <c r="H46" s="2"/>
      <c r="I46" s="29">
        <v>0</v>
      </c>
    </row>
    <row r="47" spans="2:9" ht="13.5" customHeight="1">
      <c r="B47" s="5"/>
      <c r="C47" s="8" t="s">
        <v>23</v>
      </c>
      <c r="D47" s="2"/>
      <c r="E47" s="2"/>
      <c r="F47" s="2"/>
      <c r="G47" s="9">
        <v>0</v>
      </c>
      <c r="H47" s="2"/>
      <c r="I47" s="29">
        <v>0</v>
      </c>
    </row>
    <row r="48" spans="2:9" ht="13.5" customHeight="1">
      <c r="B48" s="5"/>
      <c r="C48" s="8" t="s">
        <v>24</v>
      </c>
      <c r="D48" s="2"/>
      <c r="E48" s="2"/>
      <c r="F48" s="2"/>
      <c r="G48" s="9">
        <v>3708000</v>
      </c>
      <c r="H48" s="2"/>
      <c r="I48" s="29">
        <v>8021500</v>
      </c>
    </row>
    <row r="49" spans="2:9" ht="13.5" customHeight="1">
      <c r="B49" s="5"/>
      <c r="C49" s="8" t="s">
        <v>25</v>
      </c>
      <c r="D49" s="2"/>
      <c r="E49" s="2"/>
      <c r="F49" s="2"/>
      <c r="G49" s="9">
        <v>0</v>
      </c>
      <c r="H49" s="2"/>
      <c r="I49" s="29">
        <v>0</v>
      </c>
    </row>
    <row r="50" spans="2:9" ht="12.75" customHeight="1">
      <c r="B50" s="1"/>
      <c r="C50" s="2"/>
      <c r="D50" s="2"/>
      <c r="E50" s="2"/>
      <c r="F50" s="2"/>
      <c r="G50" s="2"/>
      <c r="H50" s="2"/>
      <c r="I50" s="19"/>
    </row>
    <row r="51" spans="2:9" ht="12.75" customHeight="1">
      <c r="B51" s="5"/>
      <c r="C51" s="6" t="s">
        <v>5</v>
      </c>
      <c r="D51" s="2"/>
      <c r="E51" s="2"/>
      <c r="F51" s="2"/>
      <c r="G51" s="7">
        <v>0</v>
      </c>
      <c r="H51" s="2"/>
      <c r="I51" s="28">
        <v>0</v>
      </c>
    </row>
    <row r="52" spans="2:9" ht="13.5" customHeight="1">
      <c r="B52" s="5"/>
      <c r="C52" s="8" t="s">
        <v>26</v>
      </c>
      <c r="D52" s="2"/>
      <c r="E52" s="2"/>
      <c r="F52" s="2"/>
      <c r="G52" s="9">
        <v>0</v>
      </c>
      <c r="H52" s="2"/>
      <c r="I52" s="29">
        <v>0</v>
      </c>
    </row>
    <row r="53" spans="2:9" ht="13.5" customHeight="1">
      <c r="B53" s="5"/>
      <c r="C53" s="8" t="s">
        <v>27</v>
      </c>
      <c r="D53" s="2"/>
      <c r="E53" s="2"/>
      <c r="F53" s="2"/>
      <c r="G53" s="9">
        <v>0</v>
      </c>
      <c r="H53" s="2"/>
      <c r="I53" s="29">
        <v>0</v>
      </c>
    </row>
    <row r="54" spans="2:9" ht="13.5" customHeight="1">
      <c r="B54" s="5"/>
      <c r="C54" s="8" t="s">
        <v>28</v>
      </c>
      <c r="D54" s="2"/>
      <c r="E54" s="2"/>
      <c r="F54" s="2"/>
      <c r="G54" s="9">
        <v>0</v>
      </c>
      <c r="H54" s="2"/>
      <c r="I54" s="29">
        <v>0</v>
      </c>
    </row>
    <row r="55" spans="2:9" ht="12.75">
      <c r="B55" s="1"/>
      <c r="C55" s="2"/>
      <c r="D55" s="2"/>
      <c r="E55" s="2"/>
      <c r="F55" s="2"/>
      <c r="G55" s="2"/>
      <c r="H55" s="2"/>
      <c r="I55" s="19"/>
    </row>
    <row r="56" spans="2:9" ht="12.75" customHeight="1">
      <c r="B56" s="5"/>
      <c r="C56" s="6" t="s">
        <v>29</v>
      </c>
      <c r="D56" s="2"/>
      <c r="E56" s="2"/>
      <c r="F56" s="2"/>
      <c r="G56" s="7">
        <f>SUM(G57:G61)</f>
        <v>0</v>
      </c>
      <c r="H56" s="2"/>
      <c r="I56" s="28">
        <f>SUM(I57:I61)</f>
        <v>0</v>
      </c>
    </row>
    <row r="57" spans="2:9" ht="13.5" customHeight="1">
      <c r="B57" s="5"/>
      <c r="C57" s="8" t="s">
        <v>30</v>
      </c>
      <c r="D57" s="2"/>
      <c r="E57" s="2"/>
      <c r="F57" s="2"/>
      <c r="G57" s="9">
        <v>0</v>
      </c>
      <c r="H57" s="2"/>
      <c r="I57" s="29">
        <v>0</v>
      </c>
    </row>
    <row r="58" spans="2:9" ht="13.5" customHeight="1">
      <c r="B58" s="5"/>
      <c r="C58" s="8" t="s">
        <v>31</v>
      </c>
      <c r="D58" s="2"/>
      <c r="E58" s="2"/>
      <c r="F58" s="2"/>
      <c r="G58" s="9">
        <v>0</v>
      </c>
      <c r="H58" s="2"/>
      <c r="I58" s="29">
        <v>0</v>
      </c>
    </row>
    <row r="59" spans="2:9" ht="13.5" customHeight="1">
      <c r="B59" s="5"/>
      <c r="C59" s="8" t="s">
        <v>32</v>
      </c>
      <c r="D59" s="2"/>
      <c r="E59" s="2"/>
      <c r="F59" s="2"/>
      <c r="G59" s="9">
        <v>0</v>
      </c>
      <c r="H59" s="2"/>
      <c r="I59" s="29">
        <v>0</v>
      </c>
    </row>
    <row r="60" spans="2:9" ht="13.5" customHeight="1">
      <c r="B60" s="5"/>
      <c r="C60" s="8" t="s">
        <v>33</v>
      </c>
      <c r="D60" s="2"/>
      <c r="E60" s="2"/>
      <c r="F60" s="2"/>
      <c r="G60" s="9">
        <v>0</v>
      </c>
      <c r="H60" s="2"/>
      <c r="I60" s="29">
        <v>0</v>
      </c>
    </row>
    <row r="61" spans="2:9" ht="13.5" customHeight="1">
      <c r="B61" s="14"/>
      <c r="C61" s="15" t="s">
        <v>34</v>
      </c>
      <c r="D61" s="12"/>
      <c r="E61" s="12"/>
      <c r="F61" s="12"/>
      <c r="G61" s="16">
        <v>0</v>
      </c>
      <c r="H61" s="12"/>
      <c r="I61" s="33">
        <v>0</v>
      </c>
    </row>
    <row r="62" spans="2:9" ht="12.75" customHeight="1">
      <c r="B62" s="37" t="str">
        <f>B2</f>
        <v>MUNICIPIO DE MÉRIDA YUCATÁN
ESTADO DE ACTIVIDADES
DEL 1 DE ENERO AL 30 DE JUNIO DE 2022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(CIFRAS EN PESOS)</v>
      </c>
      <c r="C62" s="38"/>
      <c r="D62" s="38"/>
      <c r="E62" s="38"/>
      <c r="F62" s="38"/>
      <c r="G62" s="38"/>
      <c r="H62" s="38"/>
      <c r="I62" s="39"/>
    </row>
    <row r="63" spans="2:9" ht="12.75" customHeight="1">
      <c r="B63" s="40"/>
      <c r="C63" s="41"/>
      <c r="D63" s="41"/>
      <c r="E63" s="41"/>
      <c r="F63" s="41"/>
      <c r="G63" s="41"/>
      <c r="H63" s="41"/>
      <c r="I63" s="42"/>
    </row>
    <row r="64" spans="2:9" ht="23.25" customHeight="1">
      <c r="B64" s="43"/>
      <c r="C64" s="44"/>
      <c r="D64" s="44"/>
      <c r="E64" s="44"/>
      <c r="F64" s="44"/>
      <c r="G64" s="44"/>
      <c r="H64" s="44"/>
      <c r="I64" s="45"/>
    </row>
    <row r="65" spans="2:9" ht="14.25" customHeight="1">
      <c r="B65" s="1"/>
      <c r="C65" s="2"/>
      <c r="D65" s="2"/>
      <c r="E65" s="2"/>
      <c r="F65" s="2"/>
      <c r="G65" s="3">
        <v>2022</v>
      </c>
      <c r="H65" s="2"/>
      <c r="I65" s="36" t="s">
        <v>62</v>
      </c>
    </row>
    <row r="66" spans="2:9" ht="12.75" customHeight="1">
      <c r="B66" s="1"/>
      <c r="C66" s="2"/>
      <c r="D66" s="2"/>
      <c r="E66" s="2"/>
      <c r="F66" s="2"/>
      <c r="G66" s="2"/>
      <c r="H66" s="2"/>
      <c r="I66" s="19"/>
    </row>
    <row r="67" spans="2:9" ht="12.75" customHeight="1">
      <c r="B67" s="5"/>
      <c r="C67" s="6" t="s">
        <v>35</v>
      </c>
      <c r="D67" s="2"/>
      <c r="E67" s="2"/>
      <c r="F67" s="2"/>
      <c r="G67" s="7">
        <f>SUM(G68:G73)</f>
        <v>32851882.87</v>
      </c>
      <c r="H67" s="2"/>
      <c r="I67" s="28">
        <f>SUM(I68:I73)</f>
        <v>69747201.46</v>
      </c>
    </row>
    <row r="68" spans="2:9" ht="17.25" customHeight="1">
      <c r="B68" s="5"/>
      <c r="C68" s="8" t="s">
        <v>47</v>
      </c>
      <c r="D68" s="2"/>
      <c r="E68" s="2"/>
      <c r="F68" s="2"/>
      <c r="G68" s="9">
        <v>26163672.05</v>
      </c>
      <c r="H68" s="2"/>
      <c r="I68" s="29">
        <v>52170683.76</v>
      </c>
    </row>
    <row r="69" spans="2:9" ht="13.5" customHeight="1">
      <c r="B69" s="5"/>
      <c r="C69" s="8" t="s">
        <v>36</v>
      </c>
      <c r="D69" s="2"/>
      <c r="E69" s="2"/>
      <c r="F69" s="2"/>
      <c r="G69" s="9">
        <v>0</v>
      </c>
      <c r="H69" s="2"/>
      <c r="I69" s="29">
        <v>0</v>
      </c>
    </row>
    <row r="70" spans="2:9" ht="13.5" customHeight="1">
      <c r="B70" s="5"/>
      <c r="C70" s="8" t="s">
        <v>37</v>
      </c>
      <c r="D70" s="2"/>
      <c r="E70" s="2"/>
      <c r="F70" s="2"/>
      <c r="G70" s="9">
        <v>0</v>
      </c>
      <c r="H70" s="2"/>
      <c r="I70" s="29">
        <v>0</v>
      </c>
    </row>
    <row r="71" spans="2:9" ht="18" customHeight="1">
      <c r="B71" s="5"/>
      <c r="C71" s="8" t="s">
        <v>61</v>
      </c>
      <c r="D71" s="2"/>
      <c r="E71" s="2"/>
      <c r="F71" s="2"/>
      <c r="G71" s="9">
        <v>0</v>
      </c>
      <c r="H71" s="2"/>
      <c r="I71" s="29">
        <v>0</v>
      </c>
    </row>
    <row r="72" spans="2:9" ht="13.5" customHeight="1">
      <c r="B72" s="5"/>
      <c r="C72" s="8" t="s">
        <v>38</v>
      </c>
      <c r="D72" s="2"/>
      <c r="E72" s="2"/>
      <c r="F72" s="2"/>
      <c r="G72" s="9">
        <v>0</v>
      </c>
      <c r="H72" s="2"/>
      <c r="I72" s="29">
        <v>0</v>
      </c>
    </row>
    <row r="73" spans="2:9" ht="13.5" customHeight="1">
      <c r="B73" s="5"/>
      <c r="C73" s="8" t="s">
        <v>39</v>
      </c>
      <c r="D73" s="2"/>
      <c r="E73" s="2"/>
      <c r="F73" s="2"/>
      <c r="G73" s="9">
        <v>6688210.82</v>
      </c>
      <c r="H73" s="2"/>
      <c r="I73" s="29">
        <v>17576517.7</v>
      </c>
    </row>
    <row r="74" spans="2:9" ht="12.75" customHeight="1">
      <c r="B74" s="1"/>
      <c r="C74" s="2"/>
      <c r="D74" s="2"/>
      <c r="E74" s="2"/>
      <c r="F74" s="2"/>
      <c r="G74" s="2"/>
      <c r="H74" s="2"/>
      <c r="I74" s="19"/>
    </row>
    <row r="75" spans="2:9" ht="12.75" customHeight="1">
      <c r="B75" s="5"/>
      <c r="C75" s="6" t="s">
        <v>40</v>
      </c>
      <c r="D75" s="2"/>
      <c r="E75" s="2"/>
      <c r="F75" s="2"/>
      <c r="G75" s="7">
        <f>SUM(G76)</f>
        <v>31250293.21</v>
      </c>
      <c r="H75" s="2"/>
      <c r="I75" s="28">
        <f>SUM(I76)</f>
        <v>224323631.35</v>
      </c>
    </row>
    <row r="76" spans="2:9" ht="13.5" customHeight="1">
      <c r="B76" s="5"/>
      <c r="C76" s="8" t="s">
        <v>41</v>
      </c>
      <c r="D76" s="2"/>
      <c r="E76" s="2"/>
      <c r="F76" s="2"/>
      <c r="G76" s="9">
        <v>31250293.21</v>
      </c>
      <c r="H76" s="2"/>
      <c r="I76" s="29">
        <v>224323631.35</v>
      </c>
    </row>
    <row r="77" spans="2:9" ht="12.75" customHeight="1">
      <c r="B77" s="1"/>
      <c r="C77" s="2"/>
      <c r="D77" s="2"/>
      <c r="E77" s="2"/>
      <c r="F77" s="2"/>
      <c r="G77" s="2"/>
      <c r="H77" s="2"/>
      <c r="I77" s="19"/>
    </row>
    <row r="78" spans="2:9" ht="13.5" customHeight="1">
      <c r="B78" s="1"/>
      <c r="C78" s="10" t="s">
        <v>42</v>
      </c>
      <c r="D78" s="2"/>
      <c r="E78" s="2"/>
      <c r="F78" s="2"/>
      <c r="G78" s="11">
        <f>G35+G40+G51+G56+G67+G75</f>
        <v>1633162739.9099998</v>
      </c>
      <c r="H78" s="2"/>
      <c r="I78" s="32">
        <f>I35+I40+I51+I56+I67+I75</f>
        <v>3517201505.15</v>
      </c>
    </row>
    <row r="79" spans="2:9" ht="12.75" customHeight="1">
      <c r="B79" s="1"/>
      <c r="C79" s="2"/>
      <c r="D79" s="2"/>
      <c r="E79" s="2"/>
      <c r="F79" s="2"/>
      <c r="G79" s="2"/>
      <c r="H79" s="2"/>
      <c r="I79" s="19"/>
    </row>
    <row r="80" spans="2:9" ht="13.5" customHeight="1">
      <c r="B80" s="1"/>
      <c r="C80" s="13" t="s">
        <v>43</v>
      </c>
      <c r="D80" s="2"/>
      <c r="E80" s="2"/>
      <c r="F80" s="2"/>
      <c r="G80" s="11">
        <f>G31-G78</f>
        <v>931611456.0099998</v>
      </c>
      <c r="H80" s="2"/>
      <c r="I80" s="32">
        <f>I31-I78</f>
        <v>294694715.05999994</v>
      </c>
    </row>
    <row r="81" spans="2:9" ht="13.5" customHeight="1">
      <c r="B81" s="1"/>
      <c r="C81" s="13"/>
      <c r="D81" s="2"/>
      <c r="E81" s="2"/>
      <c r="F81" s="2"/>
      <c r="G81" s="11"/>
      <c r="H81" s="2"/>
      <c r="I81" s="20"/>
    </row>
    <row r="82" spans="2:10" ht="18.75" customHeight="1">
      <c r="B82" s="17"/>
      <c r="C82" s="18"/>
      <c r="D82" s="12"/>
      <c r="E82" s="12"/>
      <c r="F82" s="12"/>
      <c r="G82" s="12"/>
      <c r="H82" s="12"/>
      <c r="I82" s="21"/>
      <c r="J82" s="2"/>
    </row>
    <row r="83" spans="2:8" ht="18.75" customHeight="1">
      <c r="B83" s="2"/>
      <c r="C83" s="2"/>
      <c r="D83" s="2"/>
      <c r="E83" s="2"/>
      <c r="F83" s="2"/>
      <c r="G83" s="2"/>
      <c r="H83" s="2"/>
    </row>
    <row r="84" spans="2:9" ht="12.75" customHeight="1">
      <c r="B84" s="46" t="s">
        <v>44</v>
      </c>
      <c r="C84" s="46"/>
      <c r="D84" s="46"/>
      <c r="E84" s="46"/>
      <c r="F84" s="46"/>
      <c r="G84" s="46"/>
      <c r="H84" s="46"/>
      <c r="I84" s="46"/>
    </row>
    <row r="85" spans="7:9" ht="60" customHeight="1">
      <c r="G85" s="49"/>
      <c r="H85" s="49"/>
      <c r="I85" s="49"/>
    </row>
    <row r="86" spans="2:9" ht="12.75" customHeight="1">
      <c r="B86" s="47" t="s">
        <v>59</v>
      </c>
      <c r="C86" s="47"/>
      <c r="G86" s="50" t="s">
        <v>50</v>
      </c>
      <c r="H86" s="50"/>
      <c r="I86" s="50"/>
    </row>
    <row r="87" spans="2:9" ht="18" customHeight="1">
      <c r="B87" s="48" t="s">
        <v>58</v>
      </c>
      <c r="C87" s="48"/>
      <c r="G87" s="48" t="s">
        <v>49</v>
      </c>
      <c r="H87" s="48"/>
      <c r="I87" s="48"/>
    </row>
  </sheetData>
  <sheetProtection/>
  <mergeCells count="9">
    <mergeCell ref="B62:I64"/>
    <mergeCell ref="B2:I4"/>
    <mergeCell ref="B84:I84"/>
    <mergeCell ref="B86:C86"/>
    <mergeCell ref="B87:C87"/>
    <mergeCell ref="G85:I85"/>
    <mergeCell ref="G86:I86"/>
    <mergeCell ref="G87:I87"/>
    <mergeCell ref="C17:C18"/>
  </mergeCells>
  <printOptions/>
  <pageMargins left="0.3937007874015748" right="0" top="0" bottom="0" header="0" footer="0"/>
  <pageSetup firstPageNumber="1" useFirstPageNumber="1" fitToHeight="0" fitToWidth="0" horizontalDpi="600" verticalDpi="600" orientation="portrait" scale="96" r:id="rId1"/>
  <headerFooter alignWithMargins="0">
    <oddFooter>&amp;CPágina &amp;P</oddFooter>
  </headerFooter>
  <rowBreaks count="1" manualBreakCount="1">
    <brk id="6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N140"/>
  <sheetViews>
    <sheetView showGridLines="0" showOutlineSymbols="0" zoomScalePageLayoutView="0" workbookViewId="0" topLeftCell="A1">
      <selection activeCell="I16" sqref="I16:J17"/>
    </sheetView>
  </sheetViews>
  <sheetFormatPr defaultColWidth="6.8515625" defaultRowHeight="12.75" customHeight="1"/>
  <cols>
    <col min="1" max="2" width="1.28515625" style="0" customWidth="1"/>
    <col min="3" max="3" width="37.57421875" style="0" customWidth="1"/>
    <col min="4" max="4" width="8.140625" style="0" customWidth="1"/>
    <col min="5" max="5" width="16.00390625" style="0" customWidth="1"/>
    <col min="6" max="6" width="1.28515625" style="0" customWidth="1"/>
    <col min="7" max="7" width="17.7109375" style="0" customWidth="1"/>
    <col min="8" max="8" width="2.57421875" style="0" customWidth="1"/>
    <col min="9" max="9" width="47.28125" style="0" customWidth="1"/>
    <col min="10" max="10" width="7.421875" style="0" customWidth="1"/>
    <col min="11" max="11" width="16.421875" style="0" bestFit="1" customWidth="1"/>
    <col min="12" max="12" width="1.28515625" style="0" customWidth="1"/>
    <col min="13" max="13" width="14.421875" style="0" customWidth="1"/>
  </cols>
  <sheetData>
    <row r="1" ht="6.75" customHeight="1"/>
    <row r="2" spans="2:13" ht="12.75" customHeight="1">
      <c r="B2" s="37" t="s">
        <v>123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9"/>
    </row>
    <row r="3" spans="2:13" ht="12.75" customHeight="1">
      <c r="B3" s="40"/>
      <c r="C3" s="82"/>
      <c r="D3" s="82"/>
      <c r="E3" s="82"/>
      <c r="F3" s="82"/>
      <c r="G3" s="82"/>
      <c r="H3" s="82"/>
      <c r="I3" s="82"/>
      <c r="J3" s="82"/>
      <c r="K3" s="82"/>
      <c r="L3" s="82"/>
      <c r="M3" s="42"/>
    </row>
    <row r="4" spans="2:13" ht="11.25" customHeight="1">
      <c r="B4" s="40"/>
      <c r="C4" s="82"/>
      <c r="D4" s="82"/>
      <c r="E4" s="82"/>
      <c r="F4" s="82"/>
      <c r="G4" s="82"/>
      <c r="H4" s="82"/>
      <c r="I4" s="82"/>
      <c r="J4" s="82"/>
      <c r="K4" s="82"/>
      <c r="L4" s="82"/>
      <c r="M4" s="42"/>
    </row>
    <row r="5" spans="2:13" ht="15.75" customHeight="1">
      <c r="B5" s="94" t="s">
        <v>76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2"/>
    </row>
    <row r="6" spans="2:13" ht="6.75" customHeight="1">
      <c r="B6" s="1"/>
      <c r="M6" s="19"/>
    </row>
    <row r="7" spans="2:13" ht="14.25" customHeight="1">
      <c r="B7" s="1"/>
      <c r="D7" s="77">
        <v>2022</v>
      </c>
      <c r="E7" s="77"/>
      <c r="G7" s="91" t="s">
        <v>62</v>
      </c>
      <c r="J7" s="77">
        <v>2022</v>
      </c>
      <c r="K7" s="77"/>
      <c r="M7" s="91" t="s">
        <v>62</v>
      </c>
    </row>
    <row r="8" spans="2:13" ht="14.25" customHeight="1">
      <c r="B8" s="1"/>
      <c r="C8" s="84" t="s">
        <v>122</v>
      </c>
      <c r="D8" s="84"/>
      <c r="I8" s="84" t="s">
        <v>121</v>
      </c>
      <c r="J8" s="84"/>
      <c r="M8" s="19"/>
    </row>
    <row r="9" spans="2:13" ht="6" customHeight="1">
      <c r="B9" s="1"/>
      <c r="I9" s="60" t="s">
        <v>120</v>
      </c>
      <c r="J9" s="60"/>
      <c r="M9" s="19"/>
    </row>
    <row r="10" spans="2:13" ht="7.5" customHeight="1">
      <c r="B10" s="1"/>
      <c r="C10" s="60" t="s">
        <v>119</v>
      </c>
      <c r="D10" s="60"/>
      <c r="I10" s="60"/>
      <c r="J10" s="60"/>
      <c r="M10" s="19"/>
    </row>
    <row r="11" spans="2:13" ht="6.75" customHeight="1">
      <c r="B11" s="1"/>
      <c r="C11" s="60"/>
      <c r="D11" s="60"/>
      <c r="M11" s="19"/>
    </row>
    <row r="12" spans="2:13" ht="9" customHeight="1">
      <c r="B12" s="1"/>
      <c r="G12" s="90"/>
      <c r="I12" s="64" t="s">
        <v>118</v>
      </c>
      <c r="J12" s="64"/>
      <c r="K12" s="66">
        <v>172194474.7</v>
      </c>
      <c r="M12" s="65">
        <v>111882313.13</v>
      </c>
    </row>
    <row r="13" spans="2:13" ht="10.5" customHeight="1">
      <c r="B13" s="1"/>
      <c r="C13" s="64" t="s">
        <v>117</v>
      </c>
      <c r="D13" s="64"/>
      <c r="E13" s="66">
        <v>1637841275.59</v>
      </c>
      <c r="G13" s="66">
        <v>720516094.47</v>
      </c>
      <c r="I13" s="64"/>
      <c r="J13" s="64"/>
      <c r="K13" s="66"/>
      <c r="M13" s="65"/>
    </row>
    <row r="14" spans="2:13" ht="6.75" customHeight="1">
      <c r="B14" s="1"/>
      <c r="C14" s="64"/>
      <c r="D14" s="64"/>
      <c r="E14" s="66"/>
      <c r="G14" s="66"/>
      <c r="M14" s="19"/>
    </row>
    <row r="15" spans="2:13" ht="10.5" customHeight="1">
      <c r="B15" s="1"/>
      <c r="M15" s="19"/>
    </row>
    <row r="16" spans="2:13" ht="5.25" customHeight="1">
      <c r="B16" s="1"/>
      <c r="C16" s="64" t="s">
        <v>116</v>
      </c>
      <c r="D16" s="64"/>
      <c r="E16" s="89">
        <v>22385660.62</v>
      </c>
      <c r="G16" s="89">
        <v>27683494.45</v>
      </c>
      <c r="I16" s="64" t="s">
        <v>115</v>
      </c>
      <c r="J16" s="64"/>
      <c r="K16" s="66">
        <v>0</v>
      </c>
      <c r="M16" s="65">
        <v>0</v>
      </c>
    </row>
    <row r="17" spans="2:13" ht="9" customHeight="1">
      <c r="B17" s="1"/>
      <c r="C17" s="64"/>
      <c r="D17" s="64"/>
      <c r="E17" s="89"/>
      <c r="G17" s="89"/>
      <c r="I17" s="64"/>
      <c r="J17" s="64"/>
      <c r="K17" s="66"/>
      <c r="M17" s="65"/>
    </row>
    <row r="18" spans="2:13" ht="6" customHeight="1">
      <c r="B18" s="1"/>
      <c r="M18" s="19"/>
    </row>
    <row r="19" spans="2:13" ht="4.5" customHeight="1">
      <c r="B19" s="1"/>
      <c r="I19" s="64" t="s">
        <v>114</v>
      </c>
      <c r="J19" s="64"/>
      <c r="K19" s="66">
        <v>0</v>
      </c>
      <c r="M19" s="65">
        <v>0</v>
      </c>
    </row>
    <row r="20" spans="2:13" ht="5.25" customHeight="1">
      <c r="B20" s="1"/>
      <c r="C20" s="64" t="s">
        <v>113</v>
      </c>
      <c r="D20" s="64"/>
      <c r="E20" s="66">
        <v>24784119.89</v>
      </c>
      <c r="G20" s="66">
        <v>9343920.19</v>
      </c>
      <c r="I20" s="64"/>
      <c r="J20" s="64"/>
      <c r="K20" s="66"/>
      <c r="M20" s="65"/>
    </row>
    <row r="21" spans="2:13" ht="9" customHeight="1">
      <c r="B21" s="1"/>
      <c r="C21" s="64"/>
      <c r="D21" s="64"/>
      <c r="E21" s="66"/>
      <c r="G21" s="66"/>
      <c r="I21" s="64"/>
      <c r="J21" s="64"/>
      <c r="M21" s="19"/>
    </row>
    <row r="22" spans="2:13" ht="6.75" customHeight="1">
      <c r="B22" s="1"/>
      <c r="M22" s="19"/>
    </row>
    <row r="23" spans="2:13" ht="3.75" customHeight="1">
      <c r="B23" s="1"/>
      <c r="I23" s="64" t="s">
        <v>112</v>
      </c>
      <c r="J23" s="64"/>
      <c r="K23" s="66">
        <v>0</v>
      </c>
      <c r="M23" s="65">
        <v>0</v>
      </c>
    </row>
    <row r="24" spans="2:13" ht="6" customHeight="1">
      <c r="B24" s="1"/>
      <c r="C24" s="64" t="s">
        <v>111</v>
      </c>
      <c r="D24" s="64"/>
      <c r="E24" s="66">
        <v>0</v>
      </c>
      <c r="G24" s="66">
        <v>0</v>
      </c>
      <c r="I24" s="64"/>
      <c r="J24" s="64"/>
      <c r="K24" s="66"/>
      <c r="M24" s="65"/>
    </row>
    <row r="25" spans="2:13" ht="8.25" customHeight="1">
      <c r="B25" s="1"/>
      <c r="C25" s="64"/>
      <c r="D25" s="64"/>
      <c r="E25" s="66"/>
      <c r="G25" s="66"/>
      <c r="I25" s="64"/>
      <c r="J25" s="64"/>
      <c r="M25" s="19"/>
    </row>
    <row r="26" spans="2:13" ht="7.5" customHeight="1">
      <c r="B26" s="1"/>
      <c r="M26" s="19"/>
    </row>
    <row r="27" spans="2:13" ht="3" customHeight="1">
      <c r="B27" s="1"/>
      <c r="I27" s="64" t="s">
        <v>110</v>
      </c>
      <c r="J27" s="64"/>
      <c r="K27" s="66">
        <v>0</v>
      </c>
      <c r="M27" s="65">
        <v>0</v>
      </c>
    </row>
    <row r="28" spans="2:13" ht="6.75" customHeight="1">
      <c r="B28" s="1"/>
      <c r="C28" s="64" t="s">
        <v>109</v>
      </c>
      <c r="D28" s="64"/>
      <c r="E28" s="66">
        <v>7070705.84</v>
      </c>
      <c r="G28" s="66">
        <v>4978432.43</v>
      </c>
      <c r="I28" s="64"/>
      <c r="J28" s="64"/>
      <c r="K28" s="66"/>
      <c r="M28" s="65"/>
    </row>
    <row r="29" spans="2:13" ht="7.5" customHeight="1">
      <c r="B29" s="1"/>
      <c r="C29" s="64"/>
      <c r="D29" s="64"/>
      <c r="E29" s="66"/>
      <c r="G29" s="66"/>
      <c r="I29" s="64"/>
      <c r="J29" s="64"/>
      <c r="M29" s="19"/>
    </row>
    <row r="30" spans="2:13" ht="8.25" customHeight="1">
      <c r="B30" s="1"/>
      <c r="M30" s="19"/>
    </row>
    <row r="31" spans="2:13" ht="2.25" customHeight="1">
      <c r="B31" s="1"/>
      <c r="I31" s="64" t="s">
        <v>108</v>
      </c>
      <c r="J31" s="64"/>
      <c r="K31" s="66">
        <v>5792557.7</v>
      </c>
      <c r="M31" s="65">
        <v>5966493.4</v>
      </c>
    </row>
    <row r="32" spans="2:13" ht="7.5" customHeight="1">
      <c r="B32" s="1"/>
      <c r="C32" s="64" t="s">
        <v>107</v>
      </c>
      <c r="D32" s="64"/>
      <c r="E32" s="89">
        <v>0</v>
      </c>
      <c r="G32" s="89">
        <v>0</v>
      </c>
      <c r="I32" s="64"/>
      <c r="J32" s="64"/>
      <c r="K32" s="66"/>
      <c r="M32" s="65"/>
    </row>
    <row r="33" spans="2:13" ht="6.75" customHeight="1">
      <c r="B33" s="1"/>
      <c r="C33" s="64"/>
      <c r="D33" s="64"/>
      <c r="E33" s="89"/>
      <c r="G33" s="89"/>
      <c r="I33" s="64"/>
      <c r="J33" s="64"/>
      <c r="M33" s="19"/>
    </row>
    <row r="34" spans="2:13" ht="9" customHeight="1">
      <c r="B34" s="1"/>
      <c r="M34" s="19"/>
    </row>
    <row r="35" spans="2:13" ht="1.5" customHeight="1">
      <c r="B35" s="1"/>
      <c r="I35" s="64" t="s">
        <v>106</v>
      </c>
      <c r="J35" s="64"/>
      <c r="K35" s="66">
        <v>0</v>
      </c>
      <c r="M35" s="65">
        <v>0</v>
      </c>
    </row>
    <row r="36" spans="2:13" ht="4.5" customHeight="1">
      <c r="B36" s="1"/>
      <c r="C36" s="64" t="s">
        <v>105</v>
      </c>
      <c r="D36" s="64"/>
      <c r="E36" s="66">
        <v>0</v>
      </c>
      <c r="G36" s="66">
        <v>0</v>
      </c>
      <c r="I36" s="64"/>
      <c r="J36" s="64"/>
      <c r="K36" s="66"/>
      <c r="M36" s="65"/>
    </row>
    <row r="37" spans="2:13" ht="9.75" customHeight="1">
      <c r="B37" s="1"/>
      <c r="C37" s="64"/>
      <c r="D37" s="64"/>
      <c r="E37" s="66"/>
      <c r="G37" s="66"/>
      <c r="I37" s="64"/>
      <c r="J37" s="64"/>
      <c r="K37" s="66"/>
      <c r="M37" s="65"/>
    </row>
    <row r="38" spans="2:13" ht="5.25" customHeight="1">
      <c r="B38" s="1"/>
      <c r="M38" s="19"/>
    </row>
    <row r="39" spans="2:13" ht="7.5" customHeight="1">
      <c r="B39" s="1"/>
      <c r="E39" s="88"/>
      <c r="G39" s="88"/>
      <c r="I39" s="64" t="s">
        <v>104</v>
      </c>
      <c r="J39" s="64"/>
      <c r="K39" s="66">
        <v>336398638.39</v>
      </c>
      <c r="M39" s="65">
        <v>336398638.39</v>
      </c>
    </row>
    <row r="40" spans="2:13" ht="3" customHeight="1">
      <c r="B40" s="1"/>
      <c r="C40" s="60" t="s">
        <v>103</v>
      </c>
      <c r="D40" s="60"/>
      <c r="E40" s="57">
        <f>E13+E16+E20+E24+E28-E32+E36</f>
        <v>1692081761.9399998</v>
      </c>
      <c r="G40" s="57">
        <f>G13+G16+G20+G24+G28-G32+G36</f>
        <v>762521941.5400001</v>
      </c>
      <c r="I40" s="64"/>
      <c r="J40" s="64"/>
      <c r="K40" s="66"/>
      <c r="M40" s="65"/>
    </row>
    <row r="41" spans="2:13" ht="9" customHeight="1">
      <c r="B41" s="1"/>
      <c r="C41" s="60"/>
      <c r="D41" s="60"/>
      <c r="E41" s="57"/>
      <c r="G41" s="57"/>
      <c r="I41" s="64"/>
      <c r="J41" s="64"/>
      <c r="M41" s="19"/>
    </row>
    <row r="42" spans="2:13" ht="3.75" customHeight="1">
      <c r="B42" s="1"/>
      <c r="C42" s="60"/>
      <c r="D42" s="60"/>
      <c r="I42" s="60" t="s">
        <v>102</v>
      </c>
      <c r="J42" s="60"/>
      <c r="K42" s="57">
        <f>SUM(K12:K40)</f>
        <v>514385670.78999996</v>
      </c>
      <c r="M42" s="56">
        <f>SUM(M12:M40)</f>
        <v>454247444.91999996</v>
      </c>
    </row>
    <row r="43" spans="2:13" ht="2.25" customHeight="1">
      <c r="B43" s="1"/>
      <c r="I43" s="60"/>
      <c r="J43" s="60"/>
      <c r="K43" s="57"/>
      <c r="M43" s="56"/>
    </row>
    <row r="44" spans="2:13" ht="9.75" customHeight="1">
      <c r="B44" s="1"/>
      <c r="E44" s="88"/>
      <c r="G44" s="88"/>
      <c r="I44" s="60"/>
      <c r="J44" s="60"/>
      <c r="K44" s="57"/>
      <c r="M44" s="56"/>
    </row>
    <row r="45" spans="2:13" ht="13.5" customHeight="1">
      <c r="B45" s="1"/>
      <c r="I45" s="72"/>
      <c r="J45" s="72"/>
      <c r="K45" s="59"/>
      <c r="M45" s="28"/>
    </row>
    <row r="46" spans="2:13" ht="7.5" customHeight="1">
      <c r="B46" s="1"/>
      <c r="C46" s="60" t="s">
        <v>101</v>
      </c>
      <c r="D46" s="60"/>
      <c r="I46" s="60" t="s">
        <v>100</v>
      </c>
      <c r="J46" s="60"/>
      <c r="M46" s="19"/>
    </row>
    <row r="47" spans="2:13" ht="6.75" customHeight="1">
      <c r="B47" s="1"/>
      <c r="C47" s="60"/>
      <c r="D47" s="60"/>
      <c r="I47" s="85"/>
      <c r="J47" s="60"/>
      <c r="M47" s="19"/>
    </row>
    <row r="48" spans="2:13" ht="8.25" customHeight="1">
      <c r="B48" s="1"/>
      <c r="C48" s="64" t="s">
        <v>99</v>
      </c>
      <c r="D48" s="64"/>
      <c r="E48" s="66">
        <v>1083283701.85</v>
      </c>
      <c r="G48" s="66">
        <v>1028824004.71</v>
      </c>
      <c r="M48" s="19"/>
    </row>
    <row r="49" spans="2:13" ht="5.25" customHeight="1">
      <c r="B49" s="1"/>
      <c r="C49" s="64"/>
      <c r="D49" s="64"/>
      <c r="E49" s="66"/>
      <c r="G49" s="66"/>
      <c r="I49" s="64" t="s">
        <v>98</v>
      </c>
      <c r="J49" s="64"/>
      <c r="K49" s="66">
        <v>0</v>
      </c>
      <c r="M49" s="65">
        <v>0</v>
      </c>
    </row>
    <row r="50" spans="2:13" ht="6" customHeight="1">
      <c r="B50" s="1"/>
      <c r="I50" s="64"/>
      <c r="J50" s="64"/>
      <c r="K50" s="66"/>
      <c r="M50" s="65"/>
    </row>
    <row r="51" spans="2:13" ht="6" customHeight="1">
      <c r="B51" s="1"/>
      <c r="I51" s="85"/>
      <c r="J51" s="85"/>
      <c r="M51" s="19"/>
    </row>
    <row r="52" spans="2:13" ht="9" customHeight="1">
      <c r="B52" s="1"/>
      <c r="C52" s="64" t="s">
        <v>97</v>
      </c>
      <c r="D52" s="64"/>
      <c r="E52" s="66">
        <v>90504138.77</v>
      </c>
      <c r="G52" s="66">
        <v>98293391.72</v>
      </c>
      <c r="M52" s="19"/>
    </row>
    <row r="53" spans="2:13" ht="4.5" customHeight="1">
      <c r="B53" s="1"/>
      <c r="C53" s="64"/>
      <c r="D53" s="64"/>
      <c r="E53" s="66"/>
      <c r="G53" s="66"/>
      <c r="I53" s="64" t="s">
        <v>96</v>
      </c>
      <c r="J53" s="64"/>
      <c r="K53" s="66">
        <v>0</v>
      </c>
      <c r="M53" s="65">
        <v>0</v>
      </c>
    </row>
    <row r="54" spans="2:13" ht="6.75" customHeight="1">
      <c r="B54" s="1"/>
      <c r="I54" s="64"/>
      <c r="J54" s="64"/>
      <c r="K54" s="66"/>
      <c r="M54" s="65"/>
    </row>
    <row r="55" spans="2:13" ht="3.75" customHeight="1">
      <c r="B55" s="1"/>
      <c r="I55" s="85"/>
      <c r="J55" s="85"/>
      <c r="M55" s="19"/>
    </row>
    <row r="56" spans="2:13" ht="6.75" customHeight="1">
      <c r="B56" s="1"/>
      <c r="M56" s="19"/>
    </row>
    <row r="57" spans="2:13" ht="9.75" customHeight="1">
      <c r="B57" s="1"/>
      <c r="C57" s="64" t="s">
        <v>95</v>
      </c>
      <c r="D57" s="64"/>
      <c r="E57" s="66">
        <v>11759689922.32</v>
      </c>
      <c r="G57" s="66">
        <v>10726478375.47</v>
      </c>
      <c r="I57" s="64" t="s">
        <v>94</v>
      </c>
      <c r="J57" s="64"/>
      <c r="K57" s="69">
        <v>0</v>
      </c>
      <c r="M57" s="29">
        <v>0</v>
      </c>
    </row>
    <row r="58" spans="2:13" ht="3" customHeight="1">
      <c r="B58" s="1"/>
      <c r="C58" s="85"/>
      <c r="D58" s="85"/>
      <c r="E58" s="66"/>
      <c r="G58" s="66"/>
      <c r="I58" s="64"/>
      <c r="J58" s="64"/>
      <c r="M58" s="19"/>
    </row>
    <row r="59" spans="2:13" ht="6" customHeight="1">
      <c r="B59" s="1"/>
      <c r="M59" s="19"/>
    </row>
    <row r="60" spans="2:13" ht="10.5" customHeight="1">
      <c r="B60" s="1"/>
      <c r="C60" s="64" t="s">
        <v>93</v>
      </c>
      <c r="D60" s="64"/>
      <c r="E60" s="66">
        <v>785946302.54</v>
      </c>
      <c r="G60" s="66">
        <v>783012800.29</v>
      </c>
      <c r="M60" s="19"/>
    </row>
    <row r="61" spans="2:13" ht="3" customHeight="1">
      <c r="B61" s="1"/>
      <c r="C61" s="64"/>
      <c r="D61" s="64"/>
      <c r="E61" s="66"/>
      <c r="G61" s="66"/>
      <c r="I61" s="64" t="s">
        <v>92</v>
      </c>
      <c r="J61" s="64"/>
      <c r="K61" s="66">
        <v>0</v>
      </c>
      <c r="M61" s="65">
        <v>0</v>
      </c>
    </row>
    <row r="62" spans="2:13" ht="6.75" customHeight="1">
      <c r="B62" s="1"/>
      <c r="I62" s="64"/>
      <c r="J62" s="64"/>
      <c r="K62" s="66"/>
      <c r="M62" s="65"/>
    </row>
    <row r="63" spans="2:13" ht="5.25" customHeight="1">
      <c r="B63" s="1"/>
      <c r="I63" s="85"/>
      <c r="J63" s="85"/>
      <c r="K63" s="85"/>
      <c r="M63" s="87"/>
    </row>
    <row r="64" spans="2:13" ht="5.25" customHeight="1">
      <c r="B64" s="1"/>
      <c r="C64" s="64" t="s">
        <v>91</v>
      </c>
      <c r="D64" s="64"/>
      <c r="E64" s="66">
        <v>21922803.56</v>
      </c>
      <c r="G64" s="66">
        <v>20872371.91</v>
      </c>
      <c r="M64" s="19"/>
    </row>
    <row r="65" spans="2:13" ht="5.25" customHeight="1">
      <c r="B65" s="1"/>
      <c r="C65" s="64"/>
      <c r="D65" s="64"/>
      <c r="E65" s="66"/>
      <c r="G65" s="66"/>
      <c r="I65" s="64" t="s">
        <v>90</v>
      </c>
      <c r="J65" s="64"/>
      <c r="K65" s="66">
        <v>6532673363.64</v>
      </c>
      <c r="M65" s="65">
        <v>6523087884.01</v>
      </c>
    </row>
    <row r="66" spans="2:13" ht="7.5" customHeight="1">
      <c r="B66" s="1"/>
      <c r="C66" s="64"/>
      <c r="D66" s="64"/>
      <c r="I66" s="64"/>
      <c r="J66" s="64"/>
      <c r="K66" s="66"/>
      <c r="M66" s="65"/>
    </row>
    <row r="67" spans="2:13" ht="1.5" customHeight="1">
      <c r="B67" s="1"/>
      <c r="I67" s="64"/>
      <c r="J67" s="64"/>
      <c r="M67" s="19"/>
    </row>
    <row r="68" spans="2:13" ht="6" customHeight="1">
      <c r="B68" s="1"/>
      <c r="M68" s="19"/>
    </row>
    <row r="69" spans="2:13" ht="5.25" customHeight="1">
      <c r="B69" s="1"/>
      <c r="C69" s="64" t="s">
        <v>89</v>
      </c>
      <c r="D69" s="64"/>
      <c r="E69" s="86">
        <v>642644453.96</v>
      </c>
      <c r="G69" s="86">
        <v>636857612.03</v>
      </c>
      <c r="M69" s="19"/>
    </row>
    <row r="70" spans="2:13" ht="5.25" customHeight="1">
      <c r="B70" s="1"/>
      <c r="C70" s="64"/>
      <c r="D70" s="64"/>
      <c r="E70" s="86"/>
      <c r="G70" s="86"/>
      <c r="I70" s="64" t="s">
        <v>88</v>
      </c>
      <c r="J70" s="64"/>
      <c r="K70" s="66">
        <v>0</v>
      </c>
      <c r="M70" s="65">
        <v>0</v>
      </c>
    </row>
    <row r="71" spans="2:13" ht="8.25" customHeight="1">
      <c r="B71" s="1"/>
      <c r="C71" s="64"/>
      <c r="D71" s="64"/>
      <c r="I71" s="64"/>
      <c r="J71" s="64"/>
      <c r="K71" s="66"/>
      <c r="M71" s="65"/>
    </row>
    <row r="72" spans="2:13" ht="0.75" customHeight="1">
      <c r="B72" s="1"/>
      <c r="I72" s="64"/>
      <c r="J72" s="64"/>
      <c r="M72" s="19"/>
    </row>
    <row r="73" spans="2:13" ht="6" customHeight="1">
      <c r="B73" s="1"/>
      <c r="M73" s="19"/>
    </row>
    <row r="74" spans="2:13" ht="5.25" customHeight="1">
      <c r="B74" s="1"/>
      <c r="C74" s="64" t="s">
        <v>87</v>
      </c>
      <c r="D74" s="64"/>
      <c r="E74" s="66">
        <v>0</v>
      </c>
      <c r="G74" s="66">
        <v>0</v>
      </c>
      <c r="I74" s="60" t="s">
        <v>86</v>
      </c>
      <c r="J74" s="60"/>
      <c r="K74" s="57">
        <f>SUM(K49:K73)</f>
        <v>6532673363.64</v>
      </c>
      <c r="M74" s="56">
        <f>SUM(M49:M73)</f>
        <v>6523087884.01</v>
      </c>
    </row>
    <row r="75" spans="2:13" ht="6" customHeight="1">
      <c r="B75" s="1"/>
      <c r="C75" s="64"/>
      <c r="D75" s="64"/>
      <c r="E75" s="66"/>
      <c r="G75" s="66"/>
      <c r="I75" s="60"/>
      <c r="J75" s="60"/>
      <c r="K75" s="57"/>
      <c r="M75" s="56"/>
    </row>
    <row r="76" spans="2:13" ht="7.5" customHeight="1">
      <c r="B76" s="1"/>
      <c r="C76" s="64"/>
      <c r="D76" s="64"/>
      <c r="I76" s="60"/>
      <c r="J76" s="60"/>
      <c r="M76" s="19"/>
    </row>
    <row r="77" spans="2:13" ht="6.75" customHeight="1">
      <c r="B77" s="1"/>
      <c r="M77" s="19"/>
    </row>
    <row r="78" spans="2:13" ht="5.25" customHeight="1">
      <c r="B78" s="1"/>
      <c r="C78" s="64" t="s">
        <v>85</v>
      </c>
      <c r="D78" s="64"/>
      <c r="E78" s="86">
        <v>820363.38</v>
      </c>
      <c r="G78" s="66">
        <v>820363.38</v>
      </c>
      <c r="I78" s="60" t="s">
        <v>84</v>
      </c>
      <c r="J78" s="60"/>
      <c r="K78" s="57">
        <f>K42+K74</f>
        <v>7047059034.43</v>
      </c>
      <c r="M78" s="56">
        <f>M42+M74</f>
        <v>6977335328.93</v>
      </c>
    </row>
    <row r="79" spans="2:13" ht="6" customHeight="1">
      <c r="B79" s="1"/>
      <c r="C79" s="64"/>
      <c r="D79" s="64"/>
      <c r="E79" s="86"/>
      <c r="G79" s="66"/>
      <c r="I79" s="60"/>
      <c r="J79" s="60"/>
      <c r="K79" s="57"/>
      <c r="M79" s="56"/>
    </row>
    <row r="80" spans="2:13" ht="7.5" customHeight="1">
      <c r="B80" s="1"/>
      <c r="C80" s="64"/>
      <c r="D80" s="64"/>
      <c r="I80" s="60"/>
      <c r="J80" s="60"/>
      <c r="M80" s="19"/>
    </row>
    <row r="81" spans="2:13" ht="6" customHeight="1">
      <c r="B81" s="1"/>
      <c r="I81" s="84" t="s">
        <v>83</v>
      </c>
      <c r="J81" s="84"/>
      <c r="M81" s="19"/>
    </row>
    <row r="82" spans="2:13" ht="8.25" customHeight="1">
      <c r="B82" s="1"/>
      <c r="C82" s="64" t="s">
        <v>82</v>
      </c>
      <c r="D82" s="64"/>
      <c r="E82" s="66">
        <v>0</v>
      </c>
      <c r="G82" s="66">
        <v>0</v>
      </c>
      <c r="I82" s="85"/>
      <c r="J82" s="84"/>
      <c r="M82" s="19"/>
    </row>
    <row r="83" spans="2:13" ht="5.25" customHeight="1">
      <c r="B83" s="1"/>
      <c r="C83" s="64"/>
      <c r="D83" s="64"/>
      <c r="E83" s="66"/>
      <c r="G83" s="66"/>
      <c r="I83" s="60" t="s">
        <v>81</v>
      </c>
      <c r="J83" s="60"/>
      <c r="K83" s="57">
        <f>SUM(K87:K93)</f>
        <v>1147819.27</v>
      </c>
      <c r="L83" s="83"/>
      <c r="M83" s="56">
        <f>SUM(M87)</f>
        <v>1030967.88</v>
      </c>
    </row>
    <row r="84" spans="2:13" ht="6.75" customHeight="1">
      <c r="B84" s="1"/>
      <c r="I84" s="60"/>
      <c r="J84" s="60"/>
      <c r="K84" s="57"/>
      <c r="L84" s="83"/>
      <c r="M84" s="56"/>
    </row>
    <row r="85" spans="2:13" ht="3" customHeight="1">
      <c r="B85" s="1"/>
      <c r="I85" s="60"/>
      <c r="J85" s="60"/>
      <c r="K85" s="57"/>
      <c r="L85" s="83"/>
      <c r="M85" s="28"/>
    </row>
    <row r="86" spans="2:13" ht="5.25" customHeight="1">
      <c r="B86" s="1"/>
      <c r="M86" s="19"/>
    </row>
    <row r="87" spans="2:13" ht="12.75" customHeight="1">
      <c r="B87" s="1"/>
      <c r="C87" s="60" t="s">
        <v>80</v>
      </c>
      <c r="D87" s="60"/>
      <c r="E87" s="59">
        <f>E48+E52+E57+E60+E64-E69-E78</f>
        <v>13097882051.699999</v>
      </c>
      <c r="F87" s="59">
        <f>F48+F52+F57+F60+F64-F69-F78</f>
        <v>0</v>
      </c>
      <c r="G87" s="59">
        <f>G48+G52+G57+G60+G64-G69-G78</f>
        <v>12019802968.689999</v>
      </c>
      <c r="I87" s="64" t="s">
        <v>27</v>
      </c>
      <c r="J87" s="64"/>
      <c r="K87" s="66">
        <v>1147819.27</v>
      </c>
      <c r="M87" s="65">
        <v>1030967.88</v>
      </c>
    </row>
    <row r="88" spans="2:13" ht="6" customHeight="1">
      <c r="B88" s="1"/>
      <c r="K88" s="66"/>
      <c r="M88" s="65"/>
    </row>
    <row r="89" spans="2:13" ht="5.25" customHeight="1">
      <c r="B89" s="1"/>
      <c r="G89" s="52"/>
      <c r="M89" s="19"/>
    </row>
    <row r="90" spans="2:13" ht="12.75" customHeight="1">
      <c r="B90" s="1"/>
      <c r="C90" s="60" t="s">
        <v>79</v>
      </c>
      <c r="D90" s="60"/>
      <c r="E90" s="59">
        <f>E40+E87</f>
        <v>14789963813.64</v>
      </c>
      <c r="G90" s="59">
        <f>G40+G87</f>
        <v>12782324910.23</v>
      </c>
      <c r="I90" s="64" t="s">
        <v>78</v>
      </c>
      <c r="J90" s="64"/>
      <c r="K90" s="69">
        <v>0</v>
      </c>
      <c r="M90" s="29">
        <v>0</v>
      </c>
    </row>
    <row r="91" spans="2:13" ht="6" customHeight="1">
      <c r="B91" s="1"/>
      <c r="M91" s="19"/>
    </row>
    <row r="92" spans="2:13" ht="5.25" customHeight="1">
      <c r="B92" s="1"/>
      <c r="M92" s="19"/>
    </row>
    <row r="93" spans="2:13" ht="12.75" customHeight="1">
      <c r="B93" s="1"/>
      <c r="I93" s="64" t="s">
        <v>77</v>
      </c>
      <c r="J93" s="64"/>
      <c r="K93" s="69">
        <v>0</v>
      </c>
      <c r="M93" s="29">
        <v>0</v>
      </c>
    </row>
    <row r="94" spans="2:13" ht="6" customHeight="1">
      <c r="B94" s="1"/>
      <c r="M94" s="19"/>
    </row>
    <row r="95" spans="2:13" ht="5.25" customHeight="1">
      <c r="B95" s="1"/>
      <c r="I95" s="60"/>
      <c r="J95" s="60"/>
      <c r="K95" s="57"/>
      <c r="M95" s="56"/>
    </row>
    <row r="96" spans="2:13" ht="9.75" customHeight="1">
      <c r="B96" s="1"/>
      <c r="I96" s="60"/>
      <c r="J96" s="60"/>
      <c r="K96" s="57"/>
      <c r="M96" s="56"/>
    </row>
    <row r="97" spans="2:13" ht="6" customHeight="1">
      <c r="B97" s="1"/>
      <c r="M97" s="19"/>
    </row>
    <row r="98" spans="2:13" ht="12.75" customHeight="1">
      <c r="B98" s="37" t="str">
        <f>B2</f>
        <v>MUNICIPIO DE MÉRIDA YUCATÁN
ESTADO DE SITUACIÓN FINANCIERA
AL 30 DE JUNIO DE 2022</v>
      </c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9"/>
    </row>
    <row r="99" spans="2:13" ht="12.75" customHeight="1">
      <c r="B99" s="40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42"/>
    </row>
    <row r="100" spans="2:13" ht="12" customHeight="1">
      <c r="B100" s="40"/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42"/>
    </row>
    <row r="101" spans="2:13" ht="15.75" customHeight="1">
      <c r="B101" s="81" t="s">
        <v>76</v>
      </c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79"/>
    </row>
    <row r="102" spans="2:13" ht="6.75" customHeight="1">
      <c r="B102" s="1"/>
      <c r="M102" s="19"/>
    </row>
    <row r="103" spans="2:13" ht="14.25" customHeight="1">
      <c r="B103" s="1"/>
      <c r="D103" s="77">
        <v>2022</v>
      </c>
      <c r="E103" s="77"/>
      <c r="G103" s="78">
        <v>2021</v>
      </c>
      <c r="J103" s="77">
        <v>2022</v>
      </c>
      <c r="K103" s="77"/>
      <c r="M103" s="76">
        <v>2021</v>
      </c>
    </row>
    <row r="104" spans="2:13" ht="14.25" customHeight="1">
      <c r="B104" s="1"/>
      <c r="D104" s="75"/>
      <c r="E104" s="75"/>
      <c r="G104" s="75"/>
      <c r="J104" s="75"/>
      <c r="K104" s="75"/>
      <c r="M104" s="74"/>
    </row>
    <row r="105" spans="2:13" ht="12.75" customHeight="1">
      <c r="B105" s="1"/>
      <c r="I105" s="60" t="s">
        <v>75</v>
      </c>
      <c r="J105" s="60"/>
      <c r="K105" s="73">
        <f>SUM(K107:K120)</f>
        <v>9266141921.880001</v>
      </c>
      <c r="L105" s="71"/>
      <c r="M105" s="28">
        <f>SUM(M107:M120)</f>
        <v>7294445971.02</v>
      </c>
    </row>
    <row r="106" spans="2:13" ht="12.75" customHeight="1">
      <c r="B106" s="1"/>
      <c r="I106" s="72"/>
      <c r="J106" s="72"/>
      <c r="K106" s="59"/>
      <c r="L106" s="71"/>
      <c r="M106" s="28"/>
    </row>
    <row r="107" spans="2:13" ht="6.75" customHeight="1">
      <c r="B107" s="1"/>
      <c r="I107" s="64" t="s">
        <v>74</v>
      </c>
      <c r="J107" s="64"/>
      <c r="K107" s="66">
        <v>931611456.01</v>
      </c>
      <c r="M107" s="65">
        <v>294694715.06</v>
      </c>
    </row>
    <row r="108" spans="2:13" ht="7.5" customHeight="1">
      <c r="B108" s="1"/>
      <c r="I108" s="64"/>
      <c r="J108" s="64"/>
      <c r="K108" s="66"/>
      <c r="M108" s="65"/>
    </row>
    <row r="109" spans="2:13" ht="6" customHeight="1">
      <c r="B109" s="1"/>
      <c r="K109" t="s">
        <v>73</v>
      </c>
      <c r="M109" s="19" t="s">
        <v>73</v>
      </c>
    </row>
    <row r="110" spans="2:13" ht="6.75" customHeight="1">
      <c r="B110" s="1"/>
      <c r="M110" s="19"/>
    </row>
    <row r="111" spans="2:13" ht="12.75" customHeight="1">
      <c r="B111" s="1"/>
      <c r="I111" s="64" t="s">
        <v>72</v>
      </c>
      <c r="J111" s="64"/>
      <c r="K111" s="63">
        <v>1483353544.82</v>
      </c>
      <c r="M111" s="70">
        <v>1212715697.4</v>
      </c>
    </row>
    <row r="112" spans="2:13" ht="6" customHeight="1">
      <c r="B112" s="1"/>
      <c r="M112" s="19"/>
    </row>
    <row r="113" spans="2:13" ht="5.25" customHeight="1">
      <c r="B113" s="1"/>
      <c r="M113" s="19"/>
    </row>
    <row r="114" spans="2:13" ht="12.75" customHeight="1">
      <c r="B114" s="1"/>
      <c r="I114" s="64" t="s">
        <v>71</v>
      </c>
      <c r="J114" s="64"/>
      <c r="K114" s="63">
        <v>6851176921.05</v>
      </c>
      <c r="M114" s="29">
        <v>5787035558.56</v>
      </c>
    </row>
    <row r="115" spans="2:13" ht="6" customHeight="1">
      <c r="B115" s="1"/>
      <c r="M115" s="19"/>
    </row>
    <row r="116" spans="2:13" ht="5.25" customHeight="1">
      <c r="B116" s="1"/>
      <c r="M116" s="19"/>
    </row>
    <row r="117" spans="2:13" ht="12.75" customHeight="1">
      <c r="B117" s="1"/>
      <c r="I117" s="64" t="s">
        <v>70</v>
      </c>
      <c r="J117" s="64"/>
      <c r="K117" s="69">
        <v>0</v>
      </c>
      <c r="M117" s="29">
        <v>0</v>
      </c>
    </row>
    <row r="118" spans="2:13" ht="6" customHeight="1">
      <c r="B118" s="1"/>
      <c r="M118" s="19"/>
    </row>
    <row r="119" spans="2:13" ht="5.25" customHeight="1">
      <c r="B119" s="1"/>
      <c r="M119" s="19"/>
    </row>
    <row r="120" spans="2:13" ht="12.75" customHeight="1">
      <c r="B120" s="1"/>
      <c r="I120" s="64" t="s">
        <v>69</v>
      </c>
      <c r="J120" s="64"/>
      <c r="K120" s="69">
        <v>0</v>
      </c>
      <c r="M120" s="29">
        <v>0</v>
      </c>
    </row>
    <row r="121" spans="2:13" ht="6" customHeight="1">
      <c r="B121" s="1"/>
      <c r="M121" s="19"/>
    </row>
    <row r="122" spans="2:13" ht="21.75" customHeight="1">
      <c r="B122" s="1"/>
      <c r="I122" s="60" t="s">
        <v>68</v>
      </c>
      <c r="J122" s="60"/>
      <c r="K122" s="68">
        <f>SUM(K123:K128)</f>
        <v>-1524384961.94</v>
      </c>
      <c r="M122" s="67">
        <f>SUM(M123:M128)</f>
        <v>-1490487357.6</v>
      </c>
    </row>
    <row r="123" spans="2:13" ht="6" customHeight="1">
      <c r="B123" s="1"/>
      <c r="M123" s="19"/>
    </row>
    <row r="124" spans="2:13" ht="5.25" customHeight="1">
      <c r="B124" s="1"/>
      <c r="I124" s="64" t="s">
        <v>67</v>
      </c>
      <c r="J124" s="64"/>
      <c r="K124" s="66">
        <v>0</v>
      </c>
      <c r="M124" s="65">
        <v>0</v>
      </c>
    </row>
    <row r="125" spans="2:13" ht="7.5" customHeight="1">
      <c r="B125" s="1"/>
      <c r="I125" s="64"/>
      <c r="J125" s="64"/>
      <c r="K125" s="66"/>
      <c r="M125" s="65"/>
    </row>
    <row r="126" spans="2:13" ht="6" customHeight="1">
      <c r="B126" s="1"/>
      <c r="M126" s="19"/>
    </row>
    <row r="127" spans="2:13" ht="5.25" customHeight="1">
      <c r="B127" s="1"/>
      <c r="M127" s="19"/>
    </row>
    <row r="128" spans="2:13" ht="12.75" customHeight="1">
      <c r="B128" s="1"/>
      <c r="I128" s="64" t="s">
        <v>66</v>
      </c>
      <c r="J128" s="64"/>
      <c r="K128" s="63">
        <v>-1524384961.94</v>
      </c>
      <c r="M128" s="62">
        <v>-1490487357.6</v>
      </c>
    </row>
    <row r="129" spans="2:13" ht="6" customHeight="1">
      <c r="B129" s="1"/>
      <c r="M129" s="19"/>
    </row>
    <row r="130" spans="2:13" ht="5.25" customHeight="1">
      <c r="B130" s="1"/>
      <c r="I130" s="60"/>
      <c r="J130" s="60"/>
      <c r="K130" s="61"/>
      <c r="M130" s="28"/>
    </row>
    <row r="131" spans="2:13" ht="7.5" customHeight="1">
      <c r="B131" s="1"/>
      <c r="M131" s="19"/>
    </row>
    <row r="132" spans="2:13" ht="14.25" customHeight="1">
      <c r="B132" s="1"/>
      <c r="I132" s="60" t="s">
        <v>65</v>
      </c>
      <c r="J132" s="60"/>
      <c r="K132" s="59">
        <f>K83+K105+K122</f>
        <v>7742904779.210001</v>
      </c>
      <c r="L132" s="59">
        <f>L83+L105+L122</f>
        <v>0</v>
      </c>
      <c r="M132" s="28">
        <f>M83+M105+M122</f>
        <v>5804989581.300001</v>
      </c>
    </row>
    <row r="133" spans="2:13" ht="6.75" customHeight="1">
      <c r="B133" s="1"/>
      <c r="M133" s="19"/>
    </row>
    <row r="134" spans="2:13" ht="6" customHeight="1">
      <c r="B134" s="1"/>
      <c r="I134" s="58" t="s">
        <v>64</v>
      </c>
      <c r="J134" s="58"/>
      <c r="K134" s="57">
        <f>K78+K132</f>
        <v>14789963813.640001</v>
      </c>
      <c r="M134" s="56">
        <f>M78+M132</f>
        <v>12782324910.230001</v>
      </c>
    </row>
    <row r="135" spans="2:13" ht="9.75" customHeight="1">
      <c r="B135" s="1"/>
      <c r="I135" s="58"/>
      <c r="J135" s="58"/>
      <c r="K135" s="57"/>
      <c r="M135" s="56"/>
    </row>
    <row r="136" spans="2:13" ht="6.75" customHeight="1">
      <c r="B136" s="55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21"/>
    </row>
    <row r="137" spans="2:9" s="53" customFormat="1" ht="21.75" customHeight="1">
      <c r="B137" s="54" t="s">
        <v>63</v>
      </c>
      <c r="C137" s="54"/>
      <c r="D137" s="54"/>
      <c r="E137" s="54"/>
      <c r="F137" s="54"/>
      <c r="G137" s="54"/>
      <c r="H137" s="54"/>
      <c r="I137" s="54"/>
    </row>
    <row r="138" spans="13:14" ht="98.25" customHeight="1">
      <c r="M138" s="52"/>
      <c r="N138" s="52"/>
    </row>
    <row r="139" spans="3:9" ht="14.25" customHeight="1">
      <c r="C139" s="47" t="s">
        <v>59</v>
      </c>
      <c r="D139" s="47"/>
      <c r="I139" s="34" t="s">
        <v>50</v>
      </c>
    </row>
    <row r="140" spans="3:9" ht="12.75" customHeight="1">
      <c r="C140" s="48" t="s">
        <v>58</v>
      </c>
      <c r="D140" s="48"/>
      <c r="I140" s="35" t="s">
        <v>49</v>
      </c>
    </row>
    <row r="141" ht="7.5" customHeight="1"/>
    <row r="142" ht="264.75" customHeight="1"/>
  </sheetData>
  <sheetProtection/>
  <mergeCells count="149">
    <mergeCell ref="K83:K85"/>
    <mergeCell ref="M83:M84"/>
    <mergeCell ref="I9:J10"/>
    <mergeCell ref="C10:D11"/>
    <mergeCell ref="I12:J13"/>
    <mergeCell ref="K12:K13"/>
    <mergeCell ref="M12:M13"/>
    <mergeCell ref="C13:D14"/>
    <mergeCell ref="E13:E14"/>
    <mergeCell ref="G13:G14"/>
    <mergeCell ref="B2:M4"/>
    <mergeCell ref="D7:E7"/>
    <mergeCell ref="J7:K7"/>
    <mergeCell ref="C8:D8"/>
    <mergeCell ref="I8:J8"/>
    <mergeCell ref="C16:D17"/>
    <mergeCell ref="E16:E17"/>
    <mergeCell ref="G16:G17"/>
    <mergeCell ref="I16:J17"/>
    <mergeCell ref="K16:K17"/>
    <mergeCell ref="M16:M17"/>
    <mergeCell ref="I19:J21"/>
    <mergeCell ref="K19:K20"/>
    <mergeCell ref="M19:M20"/>
    <mergeCell ref="C20:D21"/>
    <mergeCell ref="E20:E21"/>
    <mergeCell ref="G20:G21"/>
    <mergeCell ref="I23:J25"/>
    <mergeCell ref="K23:K24"/>
    <mergeCell ref="M23:M24"/>
    <mergeCell ref="C24:D25"/>
    <mergeCell ref="E24:E25"/>
    <mergeCell ref="G24:G25"/>
    <mergeCell ref="I27:J29"/>
    <mergeCell ref="K27:K28"/>
    <mergeCell ref="M27:M28"/>
    <mergeCell ref="C28:D29"/>
    <mergeCell ref="E28:E29"/>
    <mergeCell ref="G28:G29"/>
    <mergeCell ref="I31:J33"/>
    <mergeCell ref="K31:K32"/>
    <mergeCell ref="M31:M32"/>
    <mergeCell ref="C32:D33"/>
    <mergeCell ref="E32:E33"/>
    <mergeCell ref="G32:G33"/>
    <mergeCell ref="I35:J37"/>
    <mergeCell ref="K35:K37"/>
    <mergeCell ref="M35:M37"/>
    <mergeCell ref="C36:D37"/>
    <mergeCell ref="E36:E37"/>
    <mergeCell ref="G36:G37"/>
    <mergeCell ref="M39:M40"/>
    <mergeCell ref="C40:D42"/>
    <mergeCell ref="E40:E41"/>
    <mergeCell ref="G40:G41"/>
    <mergeCell ref="I42:J44"/>
    <mergeCell ref="K42:K44"/>
    <mergeCell ref="M42:M44"/>
    <mergeCell ref="I39:J41"/>
    <mergeCell ref="C46:D47"/>
    <mergeCell ref="I46:J47"/>
    <mergeCell ref="C48:D49"/>
    <mergeCell ref="E48:E49"/>
    <mergeCell ref="I49:J51"/>
    <mergeCell ref="K39:K40"/>
    <mergeCell ref="K49:K50"/>
    <mergeCell ref="M49:M50"/>
    <mergeCell ref="C52:D53"/>
    <mergeCell ref="E52:E53"/>
    <mergeCell ref="I53:J55"/>
    <mergeCell ref="K53:K54"/>
    <mergeCell ref="M53:M54"/>
    <mergeCell ref="G48:G49"/>
    <mergeCell ref="G52:G53"/>
    <mergeCell ref="C57:D58"/>
    <mergeCell ref="I57:J58"/>
    <mergeCell ref="C60:D61"/>
    <mergeCell ref="I61:J63"/>
    <mergeCell ref="K61:K63"/>
    <mergeCell ref="M61:M63"/>
    <mergeCell ref="E57:E58"/>
    <mergeCell ref="E60:E61"/>
    <mergeCell ref="G57:G58"/>
    <mergeCell ref="G60:G61"/>
    <mergeCell ref="C64:D66"/>
    <mergeCell ref="E64:E65"/>
    <mergeCell ref="G64:G65"/>
    <mergeCell ref="I65:J67"/>
    <mergeCell ref="K65:K66"/>
    <mergeCell ref="M65:M66"/>
    <mergeCell ref="C69:D71"/>
    <mergeCell ref="E69:E70"/>
    <mergeCell ref="G69:G70"/>
    <mergeCell ref="I70:J72"/>
    <mergeCell ref="K70:K71"/>
    <mergeCell ref="M70:M71"/>
    <mergeCell ref="K78:K79"/>
    <mergeCell ref="M78:M79"/>
    <mergeCell ref="C74:D76"/>
    <mergeCell ref="E74:E75"/>
    <mergeCell ref="G74:G75"/>
    <mergeCell ref="I74:J76"/>
    <mergeCell ref="K74:K75"/>
    <mergeCell ref="M74:M75"/>
    <mergeCell ref="C87:D87"/>
    <mergeCell ref="I87:J87"/>
    <mergeCell ref="C78:D80"/>
    <mergeCell ref="E78:E79"/>
    <mergeCell ref="G78:G79"/>
    <mergeCell ref="I78:J80"/>
    <mergeCell ref="K95:K96"/>
    <mergeCell ref="M95:M96"/>
    <mergeCell ref="B98:M100"/>
    <mergeCell ref="D103:E103"/>
    <mergeCell ref="K107:K108"/>
    <mergeCell ref="I81:J82"/>
    <mergeCell ref="C82:D83"/>
    <mergeCell ref="E82:E83"/>
    <mergeCell ref="G82:G83"/>
    <mergeCell ref="I83:J85"/>
    <mergeCell ref="C140:D140"/>
    <mergeCell ref="I130:J130"/>
    <mergeCell ref="I128:J128"/>
    <mergeCell ref="I111:J111"/>
    <mergeCell ref="I114:J114"/>
    <mergeCell ref="I132:J132"/>
    <mergeCell ref="I117:J117"/>
    <mergeCell ref="I122:J122"/>
    <mergeCell ref="I124:J125"/>
    <mergeCell ref="I120:J120"/>
    <mergeCell ref="B5:M5"/>
    <mergeCell ref="B101:M101"/>
    <mergeCell ref="M87:M88"/>
    <mergeCell ref="K87:K88"/>
    <mergeCell ref="J103:K103"/>
    <mergeCell ref="I105:J105"/>
    <mergeCell ref="C90:D90"/>
    <mergeCell ref="I90:J90"/>
    <mergeCell ref="I93:J93"/>
    <mergeCell ref="I95:J96"/>
    <mergeCell ref="I107:J108"/>
    <mergeCell ref="B137:I137"/>
    <mergeCell ref="C139:D139"/>
    <mergeCell ref="K134:K135"/>
    <mergeCell ref="M134:M135"/>
    <mergeCell ref="K124:K125"/>
    <mergeCell ref="M124:M125"/>
    <mergeCell ref="I134:J135"/>
    <mergeCell ref="M107:M108"/>
  </mergeCells>
  <printOptions/>
  <pageMargins left="0.3937007874015748" right="0" top="0.4330708661417323" bottom="0" header="0" footer="0"/>
  <pageSetup firstPageNumber="1" useFirstPageNumber="1" fitToHeight="0" fitToWidth="0" horizontalDpi="600" verticalDpi="600" orientation="landscape" scale="77" r:id="rId1"/>
  <headerFooter alignWithMargins="0">
    <oddFooter>&amp;CPágina &amp;P&amp;R</oddFooter>
  </headerFooter>
  <rowBreaks count="1" manualBreakCount="1">
    <brk id="9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52"/>
  <sheetViews>
    <sheetView zoomScalePageLayoutView="0" workbookViewId="0" topLeftCell="A5">
      <selection activeCell="H12" sqref="H12"/>
    </sheetView>
  </sheetViews>
  <sheetFormatPr defaultColWidth="11.421875" defaultRowHeight="12.75"/>
  <cols>
    <col min="1" max="1" width="41.57421875" style="53" customWidth="1"/>
    <col min="2" max="2" width="15.8515625" style="53" customWidth="1"/>
    <col min="3" max="3" width="16.57421875" style="53" bestFit="1" customWidth="1"/>
    <col min="4" max="4" width="15.57421875" style="53" bestFit="1" customWidth="1"/>
    <col min="5" max="5" width="16.00390625" style="53" customWidth="1"/>
    <col min="6" max="6" width="17.28125" style="53" bestFit="1" customWidth="1"/>
    <col min="7" max="16384" width="11.421875" style="53" customWidth="1"/>
  </cols>
  <sheetData>
    <row r="1" spans="1:6" ht="12.75">
      <c r="A1" s="95" t="s">
        <v>124</v>
      </c>
      <c r="B1" s="96"/>
      <c r="C1" s="96"/>
      <c r="D1" s="96"/>
      <c r="E1" s="96"/>
      <c r="F1" s="97"/>
    </row>
    <row r="2" spans="1:6" ht="12.75">
      <c r="A2" s="98" t="s">
        <v>125</v>
      </c>
      <c r="B2" s="99"/>
      <c r="C2" s="99"/>
      <c r="D2" s="99"/>
      <c r="E2" s="99"/>
      <c r="F2" s="100"/>
    </row>
    <row r="3" spans="1:6" ht="12.75">
      <c r="A3" s="98" t="s">
        <v>148</v>
      </c>
      <c r="B3" s="99"/>
      <c r="C3" s="99"/>
      <c r="D3" s="99"/>
      <c r="E3" s="99"/>
      <c r="F3" s="100"/>
    </row>
    <row r="4" spans="1:6" ht="13.5" thickBot="1">
      <c r="A4" s="101" t="s">
        <v>76</v>
      </c>
      <c r="B4" s="102"/>
      <c r="C4" s="102"/>
      <c r="D4" s="102"/>
      <c r="E4" s="102"/>
      <c r="F4" s="103"/>
    </row>
    <row r="5" spans="1:6" ht="72.75" thickBot="1">
      <c r="A5" s="104" t="s">
        <v>126</v>
      </c>
      <c r="B5" s="105" t="s">
        <v>127</v>
      </c>
      <c r="C5" s="105" t="s">
        <v>128</v>
      </c>
      <c r="D5" s="105" t="s">
        <v>129</v>
      </c>
      <c r="E5" s="105" t="s">
        <v>130</v>
      </c>
      <c r="F5" s="106" t="s">
        <v>131</v>
      </c>
    </row>
    <row r="6" spans="1:6" ht="12.75">
      <c r="A6" s="107"/>
      <c r="B6" s="108"/>
      <c r="C6" s="108"/>
      <c r="D6" s="108"/>
      <c r="E6" s="109"/>
      <c r="F6" s="110"/>
    </row>
    <row r="7" spans="1:6" s="116" customFormat="1" ht="25.5" customHeight="1">
      <c r="A7" s="111" t="s">
        <v>132</v>
      </c>
      <c r="B7" s="112">
        <f>SUM(B8:B10)</f>
        <v>1030967.88</v>
      </c>
      <c r="C7" s="113">
        <v>0</v>
      </c>
      <c r="D7" s="113">
        <v>0</v>
      </c>
      <c r="E7" s="114">
        <v>0</v>
      </c>
      <c r="F7" s="115">
        <f>SUM(F8:F10)</f>
        <v>1030967.88</v>
      </c>
    </row>
    <row r="8" spans="1:6" s="116" customFormat="1" ht="12">
      <c r="A8" s="117" t="s">
        <v>27</v>
      </c>
      <c r="B8" s="118">
        <v>1030967.88</v>
      </c>
      <c r="C8" s="119">
        <v>0</v>
      </c>
      <c r="D8" s="119">
        <v>0</v>
      </c>
      <c r="E8" s="120">
        <v>0</v>
      </c>
      <c r="F8" s="121">
        <f>SUM(B8:E8)</f>
        <v>1030967.88</v>
      </c>
    </row>
    <row r="9" spans="1:6" s="116" customFormat="1" ht="12">
      <c r="A9" s="117" t="s">
        <v>133</v>
      </c>
      <c r="B9" s="119">
        <v>0</v>
      </c>
      <c r="C9" s="119">
        <v>0</v>
      </c>
      <c r="D9" s="119">
        <v>0</v>
      </c>
      <c r="E9" s="120">
        <v>0</v>
      </c>
      <c r="F9" s="122">
        <v>0</v>
      </c>
    </row>
    <row r="10" spans="1:6" s="116" customFormat="1" ht="12">
      <c r="A10" s="117" t="s">
        <v>134</v>
      </c>
      <c r="B10" s="119">
        <v>0</v>
      </c>
      <c r="C10" s="119">
        <v>0</v>
      </c>
      <c r="D10" s="119">
        <v>0</v>
      </c>
      <c r="E10" s="120">
        <v>0</v>
      </c>
      <c r="F10" s="122">
        <v>0</v>
      </c>
    </row>
    <row r="11" spans="1:6" s="116" customFormat="1" ht="12">
      <c r="A11" s="123"/>
      <c r="B11" s="124"/>
      <c r="C11" s="124"/>
      <c r="D11" s="124"/>
      <c r="E11" s="125"/>
      <c r="F11" s="126"/>
    </row>
    <row r="12" spans="1:6" s="116" customFormat="1" ht="26.25" customHeight="1">
      <c r="A12" s="111" t="s">
        <v>135</v>
      </c>
      <c r="B12" s="113">
        <v>0</v>
      </c>
      <c r="C12" s="127">
        <f>SUM(C13:C17)</f>
        <v>6999751255.960001</v>
      </c>
      <c r="D12" s="127">
        <f>SUM(D13)</f>
        <v>294694715.06</v>
      </c>
      <c r="E12" s="114">
        <v>0</v>
      </c>
      <c r="F12" s="115">
        <f>SUM(F13:F18)</f>
        <v>7294445971.02</v>
      </c>
    </row>
    <row r="13" spans="1:6" s="116" customFormat="1" ht="12">
      <c r="A13" s="117" t="s">
        <v>136</v>
      </c>
      <c r="B13" s="119">
        <v>0</v>
      </c>
      <c r="C13" s="119">
        <v>0</v>
      </c>
      <c r="D13" s="128">
        <v>294694715.06</v>
      </c>
      <c r="E13" s="120">
        <v>0</v>
      </c>
      <c r="F13" s="121">
        <f>SUM(D13:E13)</f>
        <v>294694715.06</v>
      </c>
    </row>
    <row r="14" spans="1:6" s="116" customFormat="1" ht="12">
      <c r="A14" s="117" t="s">
        <v>72</v>
      </c>
      <c r="B14" s="119">
        <v>0</v>
      </c>
      <c r="C14" s="128">
        <v>1212715697.4</v>
      </c>
      <c r="D14" s="119">
        <v>0</v>
      </c>
      <c r="E14" s="120">
        <v>0</v>
      </c>
      <c r="F14" s="121">
        <f>SUM(B14:E14)</f>
        <v>1212715697.4</v>
      </c>
    </row>
    <row r="15" spans="1:6" s="116" customFormat="1" ht="12">
      <c r="A15" s="117" t="s">
        <v>71</v>
      </c>
      <c r="B15" s="119">
        <v>0</v>
      </c>
      <c r="C15" s="118">
        <v>5787035558.56</v>
      </c>
      <c r="D15" s="119">
        <v>0</v>
      </c>
      <c r="E15" s="120">
        <v>0</v>
      </c>
      <c r="F15" s="121">
        <f>SUM(B15:E15)</f>
        <v>5787035558.56</v>
      </c>
    </row>
    <row r="16" spans="1:6" s="116" customFormat="1" ht="12">
      <c r="A16" s="117" t="s">
        <v>70</v>
      </c>
      <c r="B16" s="119">
        <v>0</v>
      </c>
      <c r="C16" s="119">
        <v>0</v>
      </c>
      <c r="D16" s="119">
        <v>0</v>
      </c>
      <c r="E16" s="120">
        <v>0</v>
      </c>
      <c r="F16" s="120">
        <v>0</v>
      </c>
    </row>
    <row r="17" spans="1:6" s="116" customFormat="1" ht="24">
      <c r="A17" s="117" t="s">
        <v>69</v>
      </c>
      <c r="B17" s="119">
        <v>0</v>
      </c>
      <c r="C17" s="119">
        <v>0</v>
      </c>
      <c r="D17" s="119">
        <v>0</v>
      </c>
      <c r="E17" s="120">
        <v>0</v>
      </c>
      <c r="F17" s="120">
        <v>0</v>
      </c>
    </row>
    <row r="18" spans="1:6" s="116" customFormat="1" ht="12">
      <c r="A18" s="123"/>
      <c r="B18" s="124"/>
      <c r="C18" s="124"/>
      <c r="D18" s="124"/>
      <c r="E18" s="125"/>
      <c r="F18" s="126"/>
    </row>
    <row r="19" spans="1:6" s="116" customFormat="1" ht="27" customHeight="1">
      <c r="A19" s="111" t="s">
        <v>137</v>
      </c>
      <c r="B19" s="113">
        <v>0</v>
      </c>
      <c r="C19" s="113">
        <v>0</v>
      </c>
      <c r="D19" s="113">
        <v>0</v>
      </c>
      <c r="E19" s="129">
        <f>SUM(E20:E21)</f>
        <v>-1490487357.6</v>
      </c>
      <c r="F19" s="115">
        <f>SUM(F20:F22)</f>
        <v>-1490487357.6</v>
      </c>
    </row>
    <row r="20" spans="1:6" s="116" customFormat="1" ht="12">
      <c r="A20" s="117" t="s">
        <v>138</v>
      </c>
      <c r="B20" s="119">
        <v>0</v>
      </c>
      <c r="C20" s="119">
        <v>0</v>
      </c>
      <c r="D20" s="119">
        <v>0</v>
      </c>
      <c r="E20" s="120">
        <v>0</v>
      </c>
      <c r="F20" s="122">
        <v>0</v>
      </c>
    </row>
    <row r="21" spans="1:6" s="116" customFormat="1" ht="12">
      <c r="A21" s="117" t="s">
        <v>139</v>
      </c>
      <c r="B21" s="119">
        <v>0</v>
      </c>
      <c r="C21" s="119">
        <v>0</v>
      </c>
      <c r="D21" s="119">
        <v>0</v>
      </c>
      <c r="E21" s="118">
        <v>-1490487357.6</v>
      </c>
      <c r="F21" s="121">
        <f>SUM(B21:E21)</f>
        <v>-1490487357.6</v>
      </c>
    </row>
    <row r="22" spans="1:6" s="116" customFormat="1" ht="12">
      <c r="A22" s="123"/>
      <c r="B22" s="124"/>
      <c r="C22" s="124"/>
      <c r="D22" s="124"/>
      <c r="E22" s="125"/>
      <c r="F22" s="126"/>
    </row>
    <row r="23" spans="1:6" s="116" customFormat="1" ht="12">
      <c r="A23" s="130" t="s">
        <v>140</v>
      </c>
      <c r="B23" s="112">
        <f>B7+B12+B19</f>
        <v>1030967.88</v>
      </c>
      <c r="C23" s="112">
        <f>C7+C12+C19</f>
        <v>6999751255.960001</v>
      </c>
      <c r="D23" s="112">
        <f>SUM(D12)</f>
        <v>294694715.06</v>
      </c>
      <c r="E23" s="112">
        <f>E7+E12+E19</f>
        <v>-1490487357.6</v>
      </c>
      <c r="F23" s="131">
        <f>SUM(B23:E23)</f>
        <v>5804989581.300001</v>
      </c>
    </row>
    <row r="24" spans="1:6" s="116" customFormat="1" ht="12">
      <c r="A24" s="123"/>
      <c r="B24" s="132"/>
      <c r="C24" s="132"/>
      <c r="D24" s="132"/>
      <c r="E24" s="133"/>
      <c r="F24" s="134"/>
    </row>
    <row r="25" spans="1:6" s="116" customFormat="1" ht="21.75" customHeight="1">
      <c r="A25" s="111" t="s">
        <v>141</v>
      </c>
      <c r="B25" s="112">
        <f>B26</f>
        <v>116851.39</v>
      </c>
      <c r="C25" s="113">
        <v>0</v>
      </c>
      <c r="D25" s="113">
        <v>0</v>
      </c>
      <c r="E25" s="114">
        <v>0</v>
      </c>
      <c r="F25" s="115">
        <f>SUM(F26:F28)</f>
        <v>116851.39</v>
      </c>
    </row>
    <row r="26" spans="1:6" s="116" customFormat="1" ht="12">
      <c r="A26" s="135" t="s">
        <v>27</v>
      </c>
      <c r="B26" s="118">
        <v>116851.39</v>
      </c>
      <c r="C26" s="136">
        <v>0</v>
      </c>
      <c r="D26" s="136">
        <v>0</v>
      </c>
      <c r="E26" s="137">
        <v>0</v>
      </c>
      <c r="F26" s="138">
        <f>SUM(B26:E26)</f>
        <v>116851.39</v>
      </c>
    </row>
    <row r="27" spans="1:6" s="116" customFormat="1" ht="12">
      <c r="A27" s="139" t="s">
        <v>133</v>
      </c>
      <c r="B27" s="140">
        <v>0</v>
      </c>
      <c r="C27" s="140">
        <v>0</v>
      </c>
      <c r="D27" s="140">
        <v>0</v>
      </c>
      <c r="E27" s="141">
        <v>0</v>
      </c>
      <c r="F27" s="142">
        <v>0</v>
      </c>
    </row>
    <row r="28" spans="1:6" s="116" customFormat="1" ht="12">
      <c r="A28" s="139" t="s">
        <v>134</v>
      </c>
      <c r="B28" s="140">
        <v>0</v>
      </c>
      <c r="C28" s="140">
        <v>0</v>
      </c>
      <c r="D28" s="140">
        <v>0</v>
      </c>
      <c r="E28" s="141">
        <v>0</v>
      </c>
      <c r="F28" s="142">
        <v>0</v>
      </c>
    </row>
    <row r="29" spans="1:6" s="116" customFormat="1" ht="12">
      <c r="A29" s="111"/>
      <c r="B29" s="143"/>
      <c r="C29" s="143"/>
      <c r="D29" s="143"/>
      <c r="E29" s="144"/>
      <c r="F29" s="145"/>
    </row>
    <row r="30" spans="1:6" s="116" customFormat="1" ht="21.75" customHeight="1">
      <c r="A30" s="111" t="s">
        <v>142</v>
      </c>
      <c r="B30" s="113">
        <v>0</v>
      </c>
      <c r="C30" s="127">
        <f>SUM(C31:C34)</f>
        <v>270637847.42</v>
      </c>
      <c r="D30" s="127">
        <f>SUM(D31:D33)</f>
        <v>1701058103.44</v>
      </c>
      <c r="E30" s="114">
        <v>0</v>
      </c>
      <c r="F30" s="115">
        <f>SUM(F31:F35)</f>
        <v>1971695950.8600001</v>
      </c>
    </row>
    <row r="31" spans="1:6" s="116" customFormat="1" ht="12">
      <c r="A31" s="139" t="s">
        <v>136</v>
      </c>
      <c r="B31" s="140">
        <v>0</v>
      </c>
      <c r="C31" s="140">
        <v>0</v>
      </c>
      <c r="D31" s="146">
        <v>931611456.01</v>
      </c>
      <c r="E31" s="141">
        <v>0</v>
      </c>
      <c r="F31" s="147">
        <f>SUM(B31:E31)</f>
        <v>931611456.01</v>
      </c>
    </row>
    <row r="32" spans="1:6" s="116" customFormat="1" ht="12">
      <c r="A32" s="139" t="s">
        <v>72</v>
      </c>
      <c r="B32" s="140">
        <v>0</v>
      </c>
      <c r="C32" s="146">
        <v>270637847.42</v>
      </c>
      <c r="D32" s="128">
        <v>-294694715.06</v>
      </c>
      <c r="E32" s="141">
        <v>0</v>
      </c>
      <c r="F32" s="147">
        <f>SUM(B32:E32)</f>
        <v>-24056867.639999986</v>
      </c>
    </row>
    <row r="33" spans="1:6" s="116" customFormat="1" ht="12">
      <c r="A33" s="139" t="s">
        <v>71</v>
      </c>
      <c r="B33" s="140">
        <v>0</v>
      </c>
      <c r="C33" s="140">
        <v>0</v>
      </c>
      <c r="D33" s="146">
        <v>1064141362.49</v>
      </c>
      <c r="E33" s="141">
        <v>0</v>
      </c>
      <c r="F33" s="148">
        <f>D33</f>
        <v>1064141362.49</v>
      </c>
    </row>
    <row r="34" spans="1:6" s="116" customFormat="1" ht="12">
      <c r="A34" s="149" t="s">
        <v>70</v>
      </c>
      <c r="B34" s="150">
        <v>0</v>
      </c>
      <c r="C34" s="150">
        <v>0</v>
      </c>
      <c r="D34" s="150">
        <v>0</v>
      </c>
      <c r="E34" s="151">
        <v>0</v>
      </c>
      <c r="F34" s="152">
        <v>0</v>
      </c>
    </row>
    <row r="35" spans="1:6" s="116" customFormat="1" ht="24">
      <c r="A35" s="149" t="s">
        <v>69</v>
      </c>
      <c r="B35" s="150">
        <v>0</v>
      </c>
      <c r="C35" s="150">
        <v>0</v>
      </c>
      <c r="D35" s="150">
        <v>0</v>
      </c>
      <c r="E35" s="150">
        <v>0</v>
      </c>
      <c r="F35" s="152">
        <v>0</v>
      </c>
    </row>
    <row r="36" spans="1:6" s="116" customFormat="1" ht="36" customHeight="1">
      <c r="A36" s="153" t="s">
        <v>143</v>
      </c>
      <c r="B36" s="154">
        <v>0</v>
      </c>
      <c r="C36" s="154">
        <v>0</v>
      </c>
      <c r="D36" s="154">
        <v>0</v>
      </c>
      <c r="E36" s="155">
        <f>SUM(E37:E38)</f>
        <v>-33897604.34</v>
      </c>
      <c r="F36" s="115">
        <f>SUM(F37:F38)</f>
        <v>-33897604.34</v>
      </c>
    </row>
    <row r="37" spans="1:6" s="116" customFormat="1" ht="12">
      <c r="A37" s="139" t="s">
        <v>138</v>
      </c>
      <c r="B37" s="140">
        <v>0</v>
      </c>
      <c r="C37" s="140">
        <v>0</v>
      </c>
      <c r="D37" s="140">
        <v>0</v>
      </c>
      <c r="E37" s="141">
        <v>0</v>
      </c>
      <c r="F37" s="142">
        <v>0</v>
      </c>
    </row>
    <row r="38" spans="1:6" s="116" customFormat="1" ht="12">
      <c r="A38" s="139" t="s">
        <v>139</v>
      </c>
      <c r="B38" s="140">
        <v>0</v>
      </c>
      <c r="C38" s="140">
        <v>0</v>
      </c>
      <c r="D38" s="140">
        <v>0</v>
      </c>
      <c r="E38" s="156">
        <v>-33897604.34</v>
      </c>
      <c r="F38" s="157">
        <f>E38</f>
        <v>-33897604.34</v>
      </c>
    </row>
    <row r="39" spans="1:6" s="116" customFormat="1" ht="12">
      <c r="A39" s="111"/>
      <c r="B39" s="143"/>
      <c r="C39" s="143"/>
      <c r="D39" s="143"/>
      <c r="E39" s="144"/>
      <c r="F39" s="145"/>
    </row>
    <row r="40" spans="1:6" s="116" customFormat="1" ht="12.75" thickBot="1">
      <c r="A40" s="158" t="s">
        <v>144</v>
      </c>
      <c r="B40" s="159">
        <f>B23+B25+B30+B36</f>
        <v>1147819.27</v>
      </c>
      <c r="C40" s="159">
        <f>C23+C25+C30-C36</f>
        <v>7270389103.380001</v>
      </c>
      <c r="D40" s="159">
        <f>D23+D25+D30+D36</f>
        <v>1995752818.5</v>
      </c>
      <c r="E40" s="159">
        <f>E23-E25+E30+E36</f>
        <v>-1524384961.9399998</v>
      </c>
      <c r="F40" s="160">
        <f>SUM(F36,F30,F25,F23)</f>
        <v>7742904779.210001</v>
      </c>
    </row>
    <row r="42" spans="1:18" ht="13.5" customHeight="1">
      <c r="A42" s="161" t="s">
        <v>145</v>
      </c>
      <c r="B42" s="161"/>
      <c r="C42" s="161"/>
      <c r="D42" s="161"/>
      <c r="E42" s="161"/>
      <c r="F42" s="161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</row>
    <row r="43" spans="1:18" ht="13.5" customHeight="1">
      <c r="A43" s="163"/>
      <c r="B43" s="163"/>
      <c r="C43" s="163"/>
      <c r="D43" s="163"/>
      <c r="E43" s="163"/>
      <c r="F43" s="164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</row>
    <row r="44" spans="1:18" ht="13.5" customHeight="1">
      <c r="A44" s="163"/>
      <c r="B44" s="163"/>
      <c r="C44" s="163"/>
      <c r="D44" s="163"/>
      <c r="E44" s="163"/>
      <c r="F44" s="164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</row>
    <row r="45" spans="1:18" ht="13.5" customHeight="1">
      <c r="A45" s="163"/>
      <c r="B45" s="163"/>
      <c r="C45" s="163"/>
      <c r="D45" s="163"/>
      <c r="E45" s="163"/>
      <c r="F45" s="165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</row>
    <row r="46" spans="1:18" ht="13.5" customHeight="1">
      <c r="A46" s="163"/>
      <c r="B46" s="163"/>
      <c r="C46" s="163"/>
      <c r="D46" s="163"/>
      <c r="E46" s="163"/>
      <c r="F46" s="163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</row>
    <row r="47" ht="10.5" customHeight="1"/>
    <row r="48" spans="4:23" ht="13.5" customHeight="1">
      <c r="D48" s="12"/>
      <c r="E48" s="12"/>
      <c r="F48" s="166"/>
      <c r="G48" s="167"/>
      <c r="H48" s="167"/>
      <c r="I48" s="167"/>
      <c r="J48" s="167"/>
      <c r="K48" s="167"/>
      <c r="L48" s="167"/>
      <c r="M48" s="167"/>
      <c r="P48" s="168"/>
      <c r="Q48" s="168"/>
      <c r="R48" s="168"/>
      <c r="S48" s="168"/>
      <c r="T48" s="168"/>
      <c r="U48" s="168"/>
      <c r="V48" s="168"/>
      <c r="W48" s="168"/>
    </row>
    <row r="49" spans="1:23" ht="21" customHeight="1">
      <c r="A49" s="169" t="s">
        <v>146</v>
      </c>
      <c r="B49" s="169"/>
      <c r="D49" s="169" t="s">
        <v>147</v>
      </c>
      <c r="E49" s="169"/>
      <c r="F49" s="169"/>
      <c r="G49" s="167"/>
      <c r="H49" s="167"/>
      <c r="I49" s="167"/>
      <c r="J49" s="167"/>
      <c r="K49" s="167"/>
      <c r="L49" s="167"/>
      <c r="M49" s="167"/>
      <c r="P49" s="168"/>
      <c r="Q49" s="168"/>
      <c r="R49" s="168"/>
      <c r="S49" s="168"/>
      <c r="T49" s="168"/>
      <c r="U49" s="168"/>
      <c r="V49" s="168"/>
      <c r="W49" s="168"/>
    </row>
    <row r="50" ht="12.75">
      <c r="C50" s="170"/>
    </row>
    <row r="51" ht="12.75">
      <c r="F51" s="171"/>
    </row>
    <row r="52" ht="12.75">
      <c r="F52" s="172"/>
    </row>
  </sheetData>
  <sheetProtection/>
  <mergeCells count="8">
    <mergeCell ref="A1:F1"/>
    <mergeCell ref="A2:F2"/>
    <mergeCell ref="A3:F3"/>
    <mergeCell ref="A4:F4"/>
    <mergeCell ref="A42:F42"/>
    <mergeCell ref="P48:W49"/>
    <mergeCell ref="A49:B49"/>
    <mergeCell ref="D49:F4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M79"/>
  <sheetViews>
    <sheetView showGridLines="0" showOutlineSymbols="0" zoomScale="90" zoomScaleNormal="90" zoomScalePageLayoutView="0" workbookViewId="0" topLeftCell="A25">
      <selection activeCell="H19" sqref="H19"/>
    </sheetView>
  </sheetViews>
  <sheetFormatPr defaultColWidth="6.8515625" defaultRowHeight="12.75" customHeight="1"/>
  <cols>
    <col min="1" max="1" width="3.7109375" style="0" customWidth="1"/>
    <col min="2" max="2" width="49.7109375" style="0" customWidth="1"/>
    <col min="3" max="3" width="12.57421875" style="0" customWidth="1"/>
    <col min="4" max="4" width="13.421875" style="0" customWidth="1"/>
    <col min="5" max="6" width="17.28125" style="0" customWidth="1"/>
    <col min="7" max="7" width="1.28515625" style="0" customWidth="1"/>
    <col min="8" max="8" width="17.8515625" style="0" customWidth="1"/>
    <col min="9" max="9" width="6.00390625" style="0" hidden="1" customWidth="1"/>
    <col min="10" max="10" width="4.8515625" style="0" customWidth="1"/>
    <col min="11" max="11" width="0" style="0" hidden="1" customWidth="1"/>
    <col min="12" max="12" width="17.421875" style="0" bestFit="1" customWidth="1"/>
    <col min="13" max="13" width="16.28125" style="0" bestFit="1" customWidth="1"/>
  </cols>
  <sheetData>
    <row r="1" ht="6.75" customHeight="1"/>
    <row r="2" spans="2:7" ht="12.75" customHeight="1">
      <c r="B2" s="37" t="s">
        <v>155</v>
      </c>
      <c r="C2" s="38"/>
      <c r="D2" s="38"/>
      <c r="E2" s="38"/>
      <c r="F2" s="38"/>
      <c r="G2" s="39"/>
    </row>
    <row r="3" spans="2:7" ht="12.75" customHeight="1">
      <c r="B3" s="40" t="s">
        <v>154</v>
      </c>
      <c r="C3" s="82"/>
      <c r="D3" s="82"/>
      <c r="E3" s="82"/>
      <c r="F3" s="82"/>
      <c r="G3" s="42"/>
    </row>
    <row r="4" spans="2:7" ht="12.75" customHeight="1">
      <c r="B4" s="40" t="s">
        <v>153</v>
      </c>
      <c r="C4" s="82"/>
      <c r="D4" s="82"/>
      <c r="E4" s="82"/>
      <c r="F4" s="82"/>
      <c r="G4" s="42"/>
    </row>
    <row r="5" spans="2:7" ht="12" customHeight="1">
      <c r="B5" s="43" t="s">
        <v>152</v>
      </c>
      <c r="C5" s="44"/>
      <c r="D5" s="44"/>
      <c r="E5" s="44"/>
      <c r="F5" s="44"/>
      <c r="G5" s="45"/>
    </row>
    <row r="6" spans="2:7" ht="12.75">
      <c r="B6" s="1"/>
      <c r="G6" s="19"/>
    </row>
    <row r="7" spans="2:7" ht="12.75" customHeight="1">
      <c r="B7" s="1"/>
      <c r="E7" s="186" t="s">
        <v>151</v>
      </c>
      <c r="F7" s="185" t="s">
        <v>150</v>
      </c>
      <c r="G7" s="19"/>
    </row>
    <row r="8" spans="2:7" ht="6" customHeight="1">
      <c r="B8" s="1"/>
      <c r="F8" s="185"/>
      <c r="G8" s="19"/>
    </row>
    <row r="9" spans="2:7" ht="6.75" customHeight="1">
      <c r="B9" s="1"/>
      <c r="G9" s="19"/>
    </row>
    <row r="10" spans="2:11" ht="12.75" customHeight="1">
      <c r="B10" s="179" t="s">
        <v>122</v>
      </c>
      <c r="C10" s="178"/>
      <c r="D10" s="178"/>
      <c r="E10" s="59">
        <f>E11+E19</f>
        <v>18873928.71</v>
      </c>
      <c r="F10" s="59">
        <f>F11+F19</f>
        <v>2026512832.1200001</v>
      </c>
      <c r="G10" s="19"/>
      <c r="H10" s="52"/>
      <c r="K10" s="184"/>
    </row>
    <row r="11" spans="2:12" ht="13.5" customHeight="1">
      <c r="B11" s="179" t="s">
        <v>119</v>
      </c>
      <c r="C11" s="178"/>
      <c r="D11" s="178"/>
      <c r="E11" s="59">
        <f>SUM(E12:E18)</f>
        <v>5297833.83</v>
      </c>
      <c r="F11" s="59">
        <f>SUM(F12:F18)</f>
        <v>934857654.23</v>
      </c>
      <c r="G11" s="19"/>
      <c r="H11" s="52"/>
      <c r="K11" s="184"/>
      <c r="L11" s="52"/>
    </row>
    <row r="12" spans="2:11" ht="12.75" customHeight="1">
      <c r="B12" s="5" t="s">
        <v>117</v>
      </c>
      <c r="C12" s="177"/>
      <c r="D12" s="177"/>
      <c r="E12" s="176">
        <v>0</v>
      </c>
      <c r="F12" s="176">
        <v>917325181.12</v>
      </c>
      <c r="G12" s="19"/>
      <c r="K12" s="184"/>
    </row>
    <row r="13" spans="2:11" ht="14.25" customHeight="1">
      <c r="B13" s="5" t="s">
        <v>116</v>
      </c>
      <c r="C13" s="177"/>
      <c r="D13" s="177"/>
      <c r="E13" s="176">
        <v>5297833.83</v>
      </c>
      <c r="F13" s="176">
        <v>0</v>
      </c>
      <c r="G13" s="19"/>
      <c r="K13" s="184"/>
    </row>
    <row r="14" spans="2:11" ht="12.75" customHeight="1">
      <c r="B14" s="5" t="s">
        <v>113</v>
      </c>
      <c r="C14" s="177"/>
      <c r="D14" s="177"/>
      <c r="E14" s="176">
        <v>0</v>
      </c>
      <c r="F14" s="176">
        <v>15440199.7</v>
      </c>
      <c r="G14" s="19"/>
      <c r="K14" s="184"/>
    </row>
    <row r="15" spans="2:11" ht="12.75" customHeight="1">
      <c r="B15" s="5" t="s">
        <v>111</v>
      </c>
      <c r="C15" s="177"/>
      <c r="D15" s="177"/>
      <c r="E15" s="176">
        <v>0</v>
      </c>
      <c r="F15" s="176">
        <v>0</v>
      </c>
      <c r="G15" s="19"/>
      <c r="K15" s="184"/>
    </row>
    <row r="16" spans="2:11" ht="12.75" customHeight="1">
      <c r="B16" s="5" t="s">
        <v>109</v>
      </c>
      <c r="C16" s="177"/>
      <c r="D16" s="177"/>
      <c r="E16" s="176">
        <v>0</v>
      </c>
      <c r="F16" s="176">
        <v>2092273.41</v>
      </c>
      <c r="G16" s="19"/>
      <c r="K16" s="184"/>
    </row>
    <row r="17" spans="2:11" ht="12.75" customHeight="1">
      <c r="B17" s="5" t="s">
        <v>107</v>
      </c>
      <c r="C17" s="177"/>
      <c r="D17" s="177"/>
      <c r="E17" s="176">
        <v>0</v>
      </c>
      <c r="F17" s="176">
        <v>0</v>
      </c>
      <c r="G17" s="19"/>
      <c r="K17" s="184"/>
    </row>
    <row r="18" spans="2:12" ht="12.75" customHeight="1">
      <c r="B18" s="5" t="s">
        <v>105</v>
      </c>
      <c r="C18" s="177"/>
      <c r="D18" s="177"/>
      <c r="E18" s="176">
        <v>0</v>
      </c>
      <c r="F18" s="176">
        <v>0</v>
      </c>
      <c r="G18" s="19"/>
      <c r="K18" s="184"/>
      <c r="L18" s="88"/>
    </row>
    <row r="19" spans="2:12" ht="13.5" customHeight="1">
      <c r="B19" s="179" t="s">
        <v>101</v>
      </c>
      <c r="C19" s="178"/>
      <c r="D19" s="178"/>
      <c r="E19" s="59">
        <f>SUM(E20:E28)</f>
        <v>13576094.879999999</v>
      </c>
      <c r="F19" s="59">
        <f>SUM(F20:F28)</f>
        <v>1091655177.89</v>
      </c>
      <c r="G19" s="19"/>
      <c r="H19" s="52"/>
      <c r="K19" s="184"/>
      <c r="L19" s="88"/>
    </row>
    <row r="20" spans="2:13" ht="12.75" customHeight="1">
      <c r="B20" s="5" t="s">
        <v>99</v>
      </c>
      <c r="C20" s="177"/>
      <c r="D20" s="177"/>
      <c r="E20" s="176">
        <v>0</v>
      </c>
      <c r="F20" s="176">
        <v>54459697.14</v>
      </c>
      <c r="G20" s="19"/>
      <c r="K20" s="184"/>
      <c r="L20" s="88"/>
      <c r="M20" s="88"/>
    </row>
    <row r="21" spans="2:13" ht="12.75" customHeight="1">
      <c r="B21" s="5" t="s">
        <v>97</v>
      </c>
      <c r="C21" s="177"/>
      <c r="D21" s="177"/>
      <c r="E21" s="176">
        <v>7789252.95</v>
      </c>
      <c r="F21" s="176">
        <v>0</v>
      </c>
      <c r="G21" s="19"/>
      <c r="K21" s="184"/>
      <c r="L21" s="88"/>
      <c r="M21" s="88"/>
    </row>
    <row r="22" spans="2:12" ht="12.75" customHeight="1">
      <c r="B22" s="5" t="s">
        <v>95</v>
      </c>
      <c r="C22" s="177"/>
      <c r="D22" s="177"/>
      <c r="E22" s="176">
        <v>0</v>
      </c>
      <c r="F22" s="176">
        <v>1033211546.85</v>
      </c>
      <c r="G22" s="19"/>
      <c r="K22" s="88"/>
      <c r="L22" s="88"/>
    </row>
    <row r="23" spans="2:13" ht="12.75" customHeight="1">
      <c r="B23" s="5" t="s">
        <v>93</v>
      </c>
      <c r="C23" s="177"/>
      <c r="D23" s="177"/>
      <c r="E23" s="176">
        <v>0</v>
      </c>
      <c r="F23" s="176">
        <v>2933502.25</v>
      </c>
      <c r="G23" s="19"/>
      <c r="K23" s="88"/>
      <c r="L23" s="88"/>
      <c r="M23" s="182"/>
    </row>
    <row r="24" spans="2:12" ht="12.75" customHeight="1">
      <c r="B24" s="5" t="s">
        <v>91</v>
      </c>
      <c r="C24" s="177"/>
      <c r="D24" s="177"/>
      <c r="E24" s="176">
        <v>0</v>
      </c>
      <c r="F24" s="176">
        <v>1050431.65</v>
      </c>
      <c r="G24" s="19"/>
      <c r="K24" s="184"/>
      <c r="L24" s="88"/>
    </row>
    <row r="25" spans="2:12" ht="12.75" customHeight="1">
      <c r="B25" s="5" t="s">
        <v>89</v>
      </c>
      <c r="C25" s="177"/>
      <c r="D25" s="177"/>
      <c r="E25" s="176">
        <v>5786841.93</v>
      </c>
      <c r="F25" s="176">
        <v>0</v>
      </c>
      <c r="G25" s="19"/>
      <c r="K25" s="184"/>
      <c r="L25" s="88"/>
    </row>
    <row r="26" spans="2:12" ht="12.75" customHeight="1">
      <c r="B26" s="5" t="s">
        <v>87</v>
      </c>
      <c r="C26" s="177"/>
      <c r="D26" s="177"/>
      <c r="E26" s="176">
        <v>0</v>
      </c>
      <c r="F26" s="176">
        <v>0</v>
      </c>
      <c r="G26" s="19"/>
      <c r="K26" s="88"/>
      <c r="L26" s="88"/>
    </row>
    <row r="27" spans="2:12" ht="12.75" customHeight="1">
      <c r="B27" s="5" t="s">
        <v>85</v>
      </c>
      <c r="C27" s="177"/>
      <c r="D27" s="177"/>
      <c r="E27" s="176">
        <v>0</v>
      </c>
      <c r="F27" s="176">
        <v>0</v>
      </c>
      <c r="G27" s="19"/>
      <c r="K27" s="184"/>
      <c r="L27" s="88"/>
    </row>
    <row r="28" spans="2:12" ht="12.75" customHeight="1">
      <c r="B28" s="5" t="s">
        <v>82</v>
      </c>
      <c r="C28" s="177"/>
      <c r="D28" s="177"/>
      <c r="E28" s="176">
        <v>0</v>
      </c>
      <c r="F28" s="176">
        <v>0</v>
      </c>
      <c r="G28" s="19"/>
      <c r="K28" s="184"/>
      <c r="L28" s="88"/>
    </row>
    <row r="29" spans="2:12" ht="12" customHeight="1">
      <c r="B29" s="1"/>
      <c r="G29" s="19"/>
      <c r="K29" s="184"/>
      <c r="L29" s="88"/>
    </row>
    <row r="30" spans="2:12" ht="6.75" customHeight="1">
      <c r="B30" s="1"/>
      <c r="G30" s="19"/>
      <c r="K30" s="184"/>
      <c r="L30" s="88"/>
    </row>
    <row r="31" spans="2:12" ht="12.75" customHeight="1">
      <c r="B31" s="179" t="s">
        <v>121</v>
      </c>
      <c r="C31" s="178"/>
      <c r="D31" s="178"/>
      <c r="E31" s="59">
        <f>E32+E41</f>
        <v>69897641.2</v>
      </c>
      <c r="F31" s="59">
        <f>F32+F41</f>
        <v>173935.7</v>
      </c>
      <c r="G31" s="19"/>
      <c r="H31" s="52"/>
      <c r="K31" s="184"/>
      <c r="L31" s="88"/>
    </row>
    <row r="32" spans="2:12" ht="13.5" customHeight="1">
      <c r="B32" s="179" t="s">
        <v>120</v>
      </c>
      <c r="C32" s="178"/>
      <c r="D32" s="178"/>
      <c r="E32" s="59">
        <f>SUM(E33:E40)</f>
        <v>60312161.57</v>
      </c>
      <c r="F32" s="59">
        <f>SUM(F33:F40)</f>
        <v>173935.7</v>
      </c>
      <c r="G32" s="19"/>
      <c r="H32" s="52"/>
      <c r="K32" s="88"/>
      <c r="L32" s="88"/>
    </row>
    <row r="33" spans="2:11" ht="12.75" customHeight="1">
      <c r="B33" s="5" t="s">
        <v>118</v>
      </c>
      <c r="C33" s="177"/>
      <c r="D33" s="177"/>
      <c r="E33" s="176">
        <v>60312161.57</v>
      </c>
      <c r="F33" s="176">
        <v>0</v>
      </c>
      <c r="G33" s="19"/>
      <c r="K33" s="88"/>
    </row>
    <row r="34" spans="2:11" ht="12.75" customHeight="1">
      <c r="B34" s="5" t="s">
        <v>115</v>
      </c>
      <c r="C34" s="177"/>
      <c r="D34" s="177"/>
      <c r="E34" s="176">
        <v>0</v>
      </c>
      <c r="F34" s="176">
        <v>0</v>
      </c>
      <c r="G34" s="19"/>
      <c r="K34" s="88"/>
    </row>
    <row r="35" spans="2:7" ht="12.75" customHeight="1">
      <c r="B35" s="5" t="s">
        <v>114</v>
      </c>
      <c r="C35" s="177"/>
      <c r="D35" s="177"/>
      <c r="E35" s="176">
        <v>0</v>
      </c>
      <c r="F35" s="176">
        <v>0</v>
      </c>
      <c r="G35" s="19"/>
    </row>
    <row r="36" spans="2:7" ht="12.75" customHeight="1">
      <c r="B36" s="5" t="s">
        <v>112</v>
      </c>
      <c r="C36" s="177"/>
      <c r="D36" s="177"/>
      <c r="E36" s="176">
        <v>0</v>
      </c>
      <c r="F36" s="176">
        <v>0</v>
      </c>
      <c r="G36" s="19"/>
    </row>
    <row r="37" spans="2:7" ht="12.75" customHeight="1">
      <c r="B37" s="5" t="s">
        <v>110</v>
      </c>
      <c r="C37" s="177"/>
      <c r="D37" s="177"/>
      <c r="E37" s="176">
        <v>0</v>
      </c>
      <c r="F37" s="176">
        <v>0</v>
      </c>
      <c r="G37" s="19"/>
    </row>
    <row r="38" spans="2:7" ht="12.75" customHeight="1">
      <c r="B38" s="5" t="s">
        <v>108</v>
      </c>
      <c r="C38" s="177"/>
      <c r="D38" s="177"/>
      <c r="E38" s="176">
        <v>0</v>
      </c>
      <c r="F38" s="176">
        <v>173935.7</v>
      </c>
      <c r="G38" s="19"/>
    </row>
    <row r="39" spans="2:7" ht="12.75" customHeight="1">
      <c r="B39" s="5" t="s">
        <v>106</v>
      </c>
      <c r="C39" s="177"/>
      <c r="D39" s="177"/>
      <c r="E39" s="176">
        <v>0</v>
      </c>
      <c r="F39" s="176">
        <v>0</v>
      </c>
      <c r="G39" s="19"/>
    </row>
    <row r="40" spans="2:7" ht="12.75" customHeight="1">
      <c r="B40" s="5" t="s">
        <v>104</v>
      </c>
      <c r="C40" s="177"/>
      <c r="D40" s="177"/>
      <c r="E40" s="176">
        <v>0</v>
      </c>
      <c r="F40" s="176">
        <v>0</v>
      </c>
      <c r="G40" s="19"/>
    </row>
    <row r="41" spans="2:8" ht="13.5" customHeight="1">
      <c r="B41" s="179" t="s">
        <v>100</v>
      </c>
      <c r="C41" s="178"/>
      <c r="D41" s="178"/>
      <c r="E41" s="59">
        <f>SUM(E42:E47)</f>
        <v>9585479.63</v>
      </c>
      <c r="F41" s="59">
        <f>SUM(F42:F47)</f>
        <v>0</v>
      </c>
      <c r="G41" s="19"/>
      <c r="H41" s="52"/>
    </row>
    <row r="42" spans="2:7" ht="12.75" customHeight="1">
      <c r="B42" s="5" t="s">
        <v>98</v>
      </c>
      <c r="C42" s="177"/>
      <c r="D42" s="177"/>
      <c r="E42" s="176">
        <v>0</v>
      </c>
      <c r="F42" s="176">
        <v>0</v>
      </c>
      <c r="G42" s="19"/>
    </row>
    <row r="43" spans="2:7" ht="12.75" customHeight="1">
      <c r="B43" s="5" t="s">
        <v>96</v>
      </c>
      <c r="C43" s="177"/>
      <c r="D43" s="177"/>
      <c r="E43" s="176">
        <v>0</v>
      </c>
      <c r="F43" s="176">
        <v>0</v>
      </c>
      <c r="G43" s="19"/>
    </row>
    <row r="44" spans="2:7" ht="12.75" customHeight="1">
      <c r="B44" s="5" t="s">
        <v>94</v>
      </c>
      <c r="C44" s="177"/>
      <c r="D44" s="177"/>
      <c r="E44" s="176">
        <v>0</v>
      </c>
      <c r="F44" s="176">
        <v>0</v>
      </c>
      <c r="G44" s="19"/>
    </row>
    <row r="45" spans="2:7" ht="12.75" customHeight="1">
      <c r="B45" s="5" t="s">
        <v>92</v>
      </c>
      <c r="C45" s="177"/>
      <c r="D45" s="177"/>
      <c r="E45" s="176">
        <v>0</v>
      </c>
      <c r="F45" s="176">
        <v>0</v>
      </c>
      <c r="G45" s="19"/>
    </row>
    <row r="46" spans="2:7" ht="12.75" customHeight="1">
      <c r="B46" s="5" t="s">
        <v>90</v>
      </c>
      <c r="C46" s="177"/>
      <c r="D46" s="177"/>
      <c r="E46" s="176">
        <v>9585479.63</v>
      </c>
      <c r="F46" s="176">
        <v>0</v>
      </c>
      <c r="G46" s="19"/>
    </row>
    <row r="47" spans="2:7" ht="12.75" customHeight="1">
      <c r="B47" s="5" t="s">
        <v>88</v>
      </c>
      <c r="C47" s="177"/>
      <c r="D47" s="177"/>
      <c r="E47" s="176">
        <v>0</v>
      </c>
      <c r="F47" s="176">
        <v>0</v>
      </c>
      <c r="G47" s="19"/>
    </row>
    <row r="48" spans="2:7" ht="11.25" customHeight="1">
      <c r="B48" s="1"/>
      <c r="G48" s="19"/>
    </row>
    <row r="49" spans="2:7" ht="6.75" customHeight="1">
      <c r="B49" s="1"/>
      <c r="G49" s="19"/>
    </row>
    <row r="50" spans="2:12" ht="12.75" customHeight="1">
      <c r="B50" s="179" t="s">
        <v>83</v>
      </c>
      <c r="C50" s="178"/>
      <c r="D50" s="178"/>
      <c r="E50" s="59">
        <f>E51+E55+E61</f>
        <v>1995869669.89</v>
      </c>
      <c r="F50" s="59">
        <f>F51+F55+F61</f>
        <v>57954471.980000004</v>
      </c>
      <c r="G50" s="19"/>
      <c r="H50" s="52"/>
      <c r="L50" s="52"/>
    </row>
    <row r="51" spans="2:8" ht="13.5" customHeight="1">
      <c r="B51" s="179" t="s">
        <v>81</v>
      </c>
      <c r="C51" s="178"/>
      <c r="D51" s="178"/>
      <c r="E51" s="59">
        <f>SUM(E52:E54)</f>
        <v>116851.39</v>
      </c>
      <c r="F51" s="59">
        <f>SUM(F52:F54)</f>
        <v>0</v>
      </c>
      <c r="G51" s="19"/>
      <c r="H51" s="52"/>
    </row>
    <row r="52" spans="2:9" ht="12.75" customHeight="1">
      <c r="B52" s="5" t="s">
        <v>27</v>
      </c>
      <c r="C52" s="177"/>
      <c r="D52" s="177"/>
      <c r="E52" s="176">
        <v>116851.39</v>
      </c>
      <c r="F52" s="176">
        <v>0</v>
      </c>
      <c r="G52" s="19"/>
      <c r="H52" s="52"/>
      <c r="I52" s="183"/>
    </row>
    <row r="53" spans="2:9" ht="12.75" customHeight="1">
      <c r="B53" s="5" t="s">
        <v>78</v>
      </c>
      <c r="C53" s="177"/>
      <c r="D53" s="177"/>
      <c r="E53" s="176">
        <v>0</v>
      </c>
      <c r="F53" s="176">
        <v>0</v>
      </c>
      <c r="G53" s="19"/>
      <c r="I53" s="182"/>
    </row>
    <row r="54" spans="2:9" ht="12.75" customHeight="1">
      <c r="B54" s="5" t="s">
        <v>77</v>
      </c>
      <c r="C54" s="177"/>
      <c r="D54" s="177"/>
      <c r="E54" s="176">
        <v>0</v>
      </c>
      <c r="F54" s="176">
        <v>0</v>
      </c>
      <c r="G54" s="19"/>
      <c r="I54" s="182"/>
    </row>
    <row r="55" spans="2:13" ht="13.5" customHeight="1">
      <c r="B55" s="179" t="s">
        <v>75</v>
      </c>
      <c r="C55" s="178"/>
      <c r="D55" s="178"/>
      <c r="E55" s="59">
        <f>SUM(E56:E60)</f>
        <v>1995752818.5</v>
      </c>
      <c r="F55" s="59">
        <f>SUM(F56:F60)</f>
        <v>24056867.64</v>
      </c>
      <c r="G55" s="19"/>
      <c r="H55" s="52"/>
      <c r="L55" s="52"/>
      <c r="M55" s="52"/>
    </row>
    <row r="56" spans="2:12" ht="12.75" customHeight="1">
      <c r="B56" s="5" t="s">
        <v>74</v>
      </c>
      <c r="C56" s="177"/>
      <c r="D56" s="177"/>
      <c r="E56" s="181">
        <v>931611456.01</v>
      </c>
      <c r="F56" s="176">
        <v>0</v>
      </c>
      <c r="G56" s="19"/>
      <c r="L56" s="52"/>
    </row>
    <row r="57" spans="2:8" ht="12.75" customHeight="1">
      <c r="B57" s="5" t="s">
        <v>72</v>
      </c>
      <c r="C57" s="177"/>
      <c r="D57" s="177"/>
      <c r="E57" s="90">
        <v>0</v>
      </c>
      <c r="F57" s="176">
        <v>24056867.64</v>
      </c>
      <c r="G57" s="19"/>
      <c r="H57" s="52"/>
    </row>
    <row r="58" spans="2:7" ht="12.75" customHeight="1">
      <c r="B58" s="5" t="s">
        <v>71</v>
      </c>
      <c r="C58" s="177"/>
      <c r="D58" s="177"/>
      <c r="E58" s="176">
        <v>1064141362.49</v>
      </c>
      <c r="F58" s="176">
        <v>0</v>
      </c>
      <c r="G58" s="19"/>
    </row>
    <row r="59" spans="2:9" ht="12.75" customHeight="1">
      <c r="B59" s="5" t="s">
        <v>70</v>
      </c>
      <c r="C59" s="177"/>
      <c r="D59" s="177"/>
      <c r="E59" s="176">
        <v>0</v>
      </c>
      <c r="F59" s="176">
        <v>0</v>
      </c>
      <c r="G59" s="19"/>
      <c r="I59" s="180"/>
    </row>
    <row r="60" spans="2:7" ht="12.75" customHeight="1">
      <c r="B60" s="5" t="s">
        <v>69</v>
      </c>
      <c r="C60" s="177"/>
      <c r="D60" s="177"/>
      <c r="E60" s="176">
        <v>0</v>
      </c>
      <c r="F60" s="176">
        <v>0</v>
      </c>
      <c r="G60" s="19"/>
    </row>
    <row r="61" spans="2:8" ht="22.5">
      <c r="B61" s="179" t="s">
        <v>149</v>
      </c>
      <c r="C61" s="178"/>
      <c r="D61" s="178"/>
      <c r="E61" s="59">
        <f>SUM(E62:E63)</f>
        <v>0</v>
      </c>
      <c r="F61" s="59">
        <f>SUM(F62:F63)</f>
        <v>33897604.34</v>
      </c>
      <c r="G61" s="19"/>
      <c r="H61" s="52"/>
    </row>
    <row r="62" spans="2:8" ht="12.75" customHeight="1">
      <c r="B62" s="5" t="s">
        <v>67</v>
      </c>
      <c r="C62" s="177"/>
      <c r="D62" s="177"/>
      <c r="E62" s="176">
        <v>0</v>
      </c>
      <c r="F62" s="176">
        <v>0</v>
      </c>
      <c r="G62" s="19"/>
      <c r="H62" s="52"/>
    </row>
    <row r="63" spans="2:7" ht="12.75" customHeight="1">
      <c r="B63" s="5" t="s">
        <v>66</v>
      </c>
      <c r="C63" s="177"/>
      <c r="D63" s="177"/>
      <c r="E63" s="176">
        <v>0</v>
      </c>
      <c r="F63" s="176">
        <v>33897604.34</v>
      </c>
      <c r="G63" s="19"/>
    </row>
    <row r="64" spans="2:7" ht="12" customHeight="1">
      <c r="B64" s="55"/>
      <c r="C64" s="12"/>
      <c r="D64" s="12"/>
      <c r="E64" s="12"/>
      <c r="F64" s="12"/>
      <c r="G64" s="21"/>
    </row>
    <row r="65" ht="6.75" customHeight="1"/>
    <row r="66" spans="2:6" ht="12.75" customHeight="1">
      <c r="B66" s="175" t="s">
        <v>63</v>
      </c>
      <c r="C66" s="175"/>
      <c r="D66" s="175"/>
      <c r="E66" s="175"/>
      <c r="F66" s="175"/>
    </row>
    <row r="67" ht="36.75" customHeight="1"/>
    <row r="68" spans="2:7" ht="14.25" customHeight="1">
      <c r="B68" s="34" t="s">
        <v>59</v>
      </c>
      <c r="C68" s="174"/>
      <c r="D68" s="47" t="s">
        <v>50</v>
      </c>
      <c r="E68" s="47"/>
      <c r="F68" s="47"/>
      <c r="G68" s="173"/>
    </row>
    <row r="69" spans="2:7" ht="16.5" customHeight="1">
      <c r="B69" s="35" t="s">
        <v>58</v>
      </c>
      <c r="C69" s="35"/>
      <c r="D69" s="48" t="s">
        <v>49</v>
      </c>
      <c r="E69" s="48"/>
      <c r="F69" s="48"/>
      <c r="G69" s="48"/>
    </row>
    <row r="70" ht="0.75" customHeight="1"/>
    <row r="71" spans="5:6" ht="21.75" customHeight="1">
      <c r="E71" s="52"/>
      <c r="F71" s="52"/>
    </row>
    <row r="72" spans="5:6" ht="12.75" customHeight="1">
      <c r="E72" s="52"/>
      <c r="F72" s="52"/>
    </row>
    <row r="73" spans="5:8" ht="12.75" customHeight="1">
      <c r="E73" s="52"/>
      <c r="F73" s="52"/>
      <c r="H73" s="52"/>
    </row>
    <row r="74" ht="12.75" customHeight="1">
      <c r="E74" s="52"/>
    </row>
    <row r="75" spans="5:6" ht="12.75" customHeight="1">
      <c r="E75" s="52"/>
      <c r="F75" s="52"/>
    </row>
    <row r="77" spans="5:6" ht="12.75" customHeight="1">
      <c r="E77" s="52"/>
      <c r="F77" s="52"/>
    </row>
    <row r="78" ht="12.75" customHeight="1">
      <c r="E78" s="52"/>
    </row>
    <row r="79" ht="12.75" customHeight="1">
      <c r="E79" s="52"/>
    </row>
  </sheetData>
  <sheetProtection/>
  <mergeCells count="8">
    <mergeCell ref="D69:G69"/>
    <mergeCell ref="F7:F8"/>
    <mergeCell ref="B66:F66"/>
    <mergeCell ref="D68:F68"/>
    <mergeCell ref="B2:G2"/>
    <mergeCell ref="B3:G3"/>
    <mergeCell ref="B4:G4"/>
    <mergeCell ref="B5:G5"/>
  </mergeCells>
  <printOptions/>
  <pageMargins left="0.11811023622047245" right="0" top="0.15748031496062992" bottom="0" header="0" footer="0.1968503937007874"/>
  <pageSetup firstPageNumber="1" useFirstPageNumber="1" fitToHeight="0" fitToWidth="0" horizontalDpi="600" verticalDpi="600" orientation="portrait" scale="89" r:id="rId1"/>
  <headerFooter alignWithMargins="0"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72"/>
  <sheetViews>
    <sheetView showGridLines="0" zoomScaleSheetLayoutView="115" workbookViewId="0" topLeftCell="A1">
      <selection activeCell="E124" sqref="E124"/>
    </sheetView>
  </sheetViews>
  <sheetFormatPr defaultColWidth="11.421875" defaultRowHeight="12.75"/>
  <cols>
    <col min="1" max="1" width="3.00390625" style="187" customWidth="1"/>
    <col min="2" max="2" width="49.8515625" style="187" customWidth="1"/>
    <col min="3" max="3" width="21.8515625" style="187" customWidth="1"/>
    <col min="4" max="4" width="2.421875" style="187" customWidth="1"/>
    <col min="5" max="5" width="22.28125" style="187" customWidth="1"/>
    <col min="6" max="6" width="18.7109375" style="187" customWidth="1"/>
    <col min="7" max="7" width="13.7109375" style="187" bestFit="1" customWidth="1"/>
    <col min="8" max="16384" width="11.421875" style="187" customWidth="1"/>
  </cols>
  <sheetData>
    <row r="1" spans="2:5" ht="49.5" customHeight="1">
      <c r="B1" s="246" t="s">
        <v>185</v>
      </c>
      <c r="C1" s="245"/>
      <c r="D1" s="245"/>
      <c r="E1" s="244"/>
    </row>
    <row r="2" spans="2:5" ht="12.75" customHeight="1">
      <c r="B2" s="243" t="s">
        <v>126</v>
      </c>
      <c r="C2" s="242">
        <v>2022</v>
      </c>
      <c r="D2" s="241"/>
      <c r="E2" s="240">
        <v>2021</v>
      </c>
    </row>
    <row r="3" spans="2:5" ht="6.75" customHeight="1">
      <c r="B3" s="239"/>
      <c r="C3" s="238"/>
      <c r="D3" s="237"/>
      <c r="E3" s="236"/>
    </row>
    <row r="4" spans="2:5" ht="15">
      <c r="B4" s="217" t="s">
        <v>184</v>
      </c>
      <c r="C4" s="215"/>
      <c r="E4" s="214"/>
    </row>
    <row r="5" spans="2:6" ht="15">
      <c r="B5" s="217" t="s">
        <v>151</v>
      </c>
      <c r="C5" s="219">
        <f>SUM(C6:C15)</f>
        <v>2564774195.9199996</v>
      </c>
      <c r="D5" s="219"/>
      <c r="E5" s="218">
        <f>SUM(E6:E15)</f>
        <v>3811896220.21</v>
      </c>
      <c r="F5" s="235"/>
    </row>
    <row r="6" spans="2:5" ht="15">
      <c r="B6" s="216" t="s">
        <v>1</v>
      </c>
      <c r="C6" s="215">
        <v>1156091409.36</v>
      </c>
      <c r="E6" s="214">
        <v>1277439774.78</v>
      </c>
    </row>
    <row r="7" spans="2:5" ht="15">
      <c r="B7" s="216" t="s">
        <v>183</v>
      </c>
      <c r="C7" s="215">
        <v>0</v>
      </c>
      <c r="E7" s="214">
        <v>0</v>
      </c>
    </row>
    <row r="8" spans="2:5" ht="15">
      <c r="B8" s="216" t="s">
        <v>182</v>
      </c>
      <c r="C8" s="215">
        <v>0</v>
      </c>
      <c r="E8" s="214">
        <v>0</v>
      </c>
    </row>
    <row r="9" spans="2:5" ht="15">
      <c r="B9" s="216" t="s">
        <v>4</v>
      </c>
      <c r="C9" s="215">
        <v>135237741.68</v>
      </c>
      <c r="E9" s="214">
        <v>243817088.31</v>
      </c>
    </row>
    <row r="10" spans="2:5" ht="15">
      <c r="B10" s="216" t="s">
        <v>181</v>
      </c>
      <c r="C10" s="215">
        <v>45249201.51</v>
      </c>
      <c r="E10" s="214">
        <v>37514572.25</v>
      </c>
    </row>
    <row r="11" spans="2:5" ht="15">
      <c r="B11" s="216" t="s">
        <v>180</v>
      </c>
      <c r="C11" s="215">
        <v>5980084.04</v>
      </c>
      <c r="E11" s="214">
        <v>19294406.5</v>
      </c>
    </row>
    <row r="12" spans="2:5" ht="15">
      <c r="B12" s="216" t="s">
        <v>179</v>
      </c>
      <c r="C12" s="215">
        <v>0</v>
      </c>
      <c r="E12" s="214">
        <v>0</v>
      </c>
    </row>
    <row r="13" spans="2:5" ht="18">
      <c r="B13" s="216" t="s">
        <v>54</v>
      </c>
      <c r="C13" s="215">
        <v>1190745981.19</v>
      </c>
      <c r="E13" s="214">
        <v>2191379504.78</v>
      </c>
    </row>
    <row r="14" spans="2:5" ht="18">
      <c r="B14" s="216" t="s">
        <v>178</v>
      </c>
      <c r="C14" s="215">
        <v>0</v>
      </c>
      <c r="E14" s="214">
        <v>0</v>
      </c>
    </row>
    <row r="15" spans="2:5" ht="15">
      <c r="B15" s="216" t="s">
        <v>177</v>
      </c>
      <c r="C15" s="215">
        <v>31469778.14</v>
      </c>
      <c r="E15" s="214">
        <v>42450873.59</v>
      </c>
    </row>
    <row r="16" spans="2:6" ht="15">
      <c r="B16" s="217" t="s">
        <v>150</v>
      </c>
      <c r="C16" s="219">
        <f>SUM(C17:C32)</f>
        <v>1633162739.9099998</v>
      </c>
      <c r="D16" s="219"/>
      <c r="E16" s="218">
        <f>SUM(E17:E32)</f>
        <v>3517201505.1500006</v>
      </c>
      <c r="F16" s="210"/>
    </row>
    <row r="17" spans="2:5" ht="15">
      <c r="B17" s="216" t="s">
        <v>14</v>
      </c>
      <c r="C17" s="215">
        <v>582092151.65</v>
      </c>
      <c r="E17" s="214">
        <v>1117582657.69</v>
      </c>
    </row>
    <row r="18" spans="2:5" ht="15">
      <c r="B18" s="216" t="s">
        <v>176</v>
      </c>
      <c r="C18" s="215">
        <v>132143455.19</v>
      </c>
      <c r="E18" s="214">
        <v>258409797.19</v>
      </c>
    </row>
    <row r="19" spans="2:5" ht="15">
      <c r="B19" s="216" t="s">
        <v>16</v>
      </c>
      <c r="C19" s="215">
        <v>535096279.76</v>
      </c>
      <c r="E19" s="214">
        <v>1168235244.01</v>
      </c>
    </row>
    <row r="20" spans="2:5" ht="15">
      <c r="B20" s="216" t="s">
        <v>17</v>
      </c>
      <c r="C20" s="215">
        <v>43028890.29</v>
      </c>
      <c r="E20" s="214">
        <v>62773456.08</v>
      </c>
    </row>
    <row r="21" spans="2:5" ht="15">
      <c r="B21" s="216" t="s">
        <v>175</v>
      </c>
      <c r="C21" s="215">
        <v>0</v>
      </c>
      <c r="E21" s="214">
        <v>0</v>
      </c>
    </row>
    <row r="22" spans="2:5" ht="15">
      <c r="B22" s="216" t="s">
        <v>19</v>
      </c>
      <c r="C22" s="215">
        <v>64026123.45</v>
      </c>
      <c r="E22" s="214">
        <v>185598636.67</v>
      </c>
    </row>
    <row r="23" spans="2:7" ht="15">
      <c r="B23" s="216" t="s">
        <v>20</v>
      </c>
      <c r="C23" s="215">
        <v>105099540.96</v>
      </c>
      <c r="E23" s="214">
        <v>230721222.59</v>
      </c>
      <c r="G23" s="234"/>
    </row>
    <row r="24" spans="2:5" ht="15">
      <c r="B24" s="216" t="s">
        <v>21</v>
      </c>
      <c r="C24" s="215">
        <v>103866122.53</v>
      </c>
      <c r="E24" s="214">
        <v>191788158.11</v>
      </c>
    </row>
    <row r="25" spans="2:5" ht="15">
      <c r="B25" s="216" t="s">
        <v>22</v>
      </c>
      <c r="C25" s="215">
        <v>0</v>
      </c>
      <c r="E25" s="214">
        <v>0</v>
      </c>
    </row>
    <row r="26" spans="2:5" ht="15">
      <c r="B26" s="216" t="s">
        <v>23</v>
      </c>
      <c r="C26" s="215">
        <v>0</v>
      </c>
      <c r="E26" s="214">
        <v>0</v>
      </c>
    </row>
    <row r="27" spans="2:5" ht="15">
      <c r="B27" s="216" t="s">
        <v>24</v>
      </c>
      <c r="C27" s="215">
        <v>3708000</v>
      </c>
      <c r="E27" s="214">
        <v>8021500</v>
      </c>
    </row>
    <row r="28" spans="2:5" ht="15">
      <c r="B28" s="216" t="s">
        <v>25</v>
      </c>
      <c r="C28" s="215">
        <v>0</v>
      </c>
      <c r="E28" s="214">
        <v>0</v>
      </c>
    </row>
    <row r="29" spans="2:5" ht="15">
      <c r="B29" s="216" t="s">
        <v>26</v>
      </c>
      <c r="C29" s="215">
        <v>0</v>
      </c>
      <c r="E29" s="214">
        <v>0</v>
      </c>
    </row>
    <row r="30" spans="2:5" ht="15">
      <c r="B30" s="216" t="s">
        <v>27</v>
      </c>
      <c r="C30" s="215">
        <v>0</v>
      </c>
      <c r="E30" s="214">
        <v>0</v>
      </c>
    </row>
    <row r="31" spans="2:5" ht="15">
      <c r="B31" s="216" t="s">
        <v>28</v>
      </c>
      <c r="C31" s="215">
        <v>0</v>
      </c>
      <c r="E31" s="214">
        <v>0</v>
      </c>
    </row>
    <row r="32" spans="1:5" ht="15">
      <c r="A32" s="233"/>
      <c r="B32" s="216" t="s">
        <v>174</v>
      </c>
      <c r="C32" s="215">
        <v>64102176.08</v>
      </c>
      <c r="E32" s="214">
        <v>294070832.81</v>
      </c>
    </row>
    <row r="33" spans="2:6" ht="15">
      <c r="B33" s="217" t="s">
        <v>173</v>
      </c>
      <c r="C33" s="219">
        <f>C5-C16</f>
        <v>931611456.0099998</v>
      </c>
      <c r="D33" s="219"/>
      <c r="E33" s="218">
        <f>E5-E16</f>
        <v>294694715.05999947</v>
      </c>
      <c r="F33" s="210"/>
    </row>
    <row r="34" spans="2:5" ht="15">
      <c r="B34" s="217" t="s">
        <v>172</v>
      </c>
      <c r="C34" s="215"/>
      <c r="E34" s="214"/>
    </row>
    <row r="35" spans="2:6" ht="15">
      <c r="B35" s="217" t="s">
        <v>151</v>
      </c>
      <c r="C35" s="219">
        <f>SUM(C36:C38)</f>
        <v>18873928.71</v>
      </c>
      <c r="D35" s="219"/>
      <c r="E35" s="218">
        <f>SUM(E36:E38)</f>
        <v>76067040.06</v>
      </c>
      <c r="F35" s="210"/>
    </row>
    <row r="36" spans="2:5" ht="15">
      <c r="B36" s="216" t="s">
        <v>170</v>
      </c>
      <c r="C36" s="215">
        <v>0</v>
      </c>
      <c r="E36" s="214">
        <v>0</v>
      </c>
    </row>
    <row r="37" spans="2:5" ht="15">
      <c r="B37" s="216" t="s">
        <v>93</v>
      </c>
      <c r="C37" s="215">
        <v>0</v>
      </c>
      <c r="E37" s="214">
        <v>0</v>
      </c>
    </row>
    <row r="38" spans="2:5" ht="15">
      <c r="B38" s="216" t="s">
        <v>171</v>
      </c>
      <c r="C38" s="215">
        <v>18873928.71</v>
      </c>
      <c r="E38" s="214">
        <v>76067040.06</v>
      </c>
    </row>
    <row r="39" spans="2:6" ht="15">
      <c r="B39" s="217" t="s">
        <v>150</v>
      </c>
      <c r="C39" s="219">
        <f>SUM(C40:C42)</f>
        <v>1109187651</v>
      </c>
      <c r="D39" s="219"/>
      <c r="E39" s="218">
        <f>SUM(E40:E42)</f>
        <v>116298422.33</v>
      </c>
      <c r="F39" s="210"/>
    </row>
    <row r="40" spans="2:5" ht="15">
      <c r="B40" s="216" t="s">
        <v>170</v>
      </c>
      <c r="C40" s="215">
        <v>1033211546.85</v>
      </c>
      <c r="E40" s="214">
        <v>18767901.6</v>
      </c>
    </row>
    <row r="41" spans="2:5" ht="15">
      <c r="B41" s="216" t="s">
        <v>93</v>
      </c>
      <c r="C41" s="215">
        <v>2933502.25</v>
      </c>
      <c r="E41" s="214">
        <v>7813042.26</v>
      </c>
    </row>
    <row r="42" spans="2:5" ht="15">
      <c r="B42" s="216" t="s">
        <v>169</v>
      </c>
      <c r="C42" s="215">
        <v>73042601.9</v>
      </c>
      <c r="E42" s="214">
        <v>89717478.47</v>
      </c>
    </row>
    <row r="43" spans="2:6" ht="15">
      <c r="B43" s="217" t="s">
        <v>168</v>
      </c>
      <c r="C43" s="219">
        <f>C35-C39</f>
        <v>-1090313722.29</v>
      </c>
      <c r="D43" s="219"/>
      <c r="E43" s="218">
        <f>E35-E39</f>
        <v>-40231382.269999996</v>
      </c>
      <c r="F43" s="210"/>
    </row>
    <row r="44" spans="2:5" ht="15">
      <c r="B44" s="217" t="s">
        <v>167</v>
      </c>
      <c r="C44" s="215"/>
      <c r="E44" s="214"/>
    </row>
    <row r="45" spans="2:6" ht="15">
      <c r="B45" s="217" t="s">
        <v>151</v>
      </c>
      <c r="C45" s="219">
        <f>SUM(C46:C49)</f>
        <v>1134155855.08</v>
      </c>
      <c r="D45" s="219"/>
      <c r="E45" s="218">
        <f>SUM(E46:E49)</f>
        <v>1523587454.84</v>
      </c>
      <c r="F45" s="210"/>
    </row>
    <row r="46" spans="2:5" ht="15">
      <c r="B46" s="216" t="s">
        <v>166</v>
      </c>
      <c r="C46" s="215">
        <v>0</v>
      </c>
      <c r="E46" s="214">
        <v>0</v>
      </c>
    </row>
    <row r="47" spans="2:5" ht="15">
      <c r="B47" s="216" t="s">
        <v>163</v>
      </c>
      <c r="C47" s="215">
        <v>0</v>
      </c>
      <c r="E47" s="214">
        <v>0</v>
      </c>
    </row>
    <row r="48" spans="2:5" ht="15">
      <c r="B48" s="216" t="s">
        <v>162</v>
      </c>
      <c r="C48" s="215">
        <v>0</v>
      </c>
      <c r="E48" s="214">
        <v>0</v>
      </c>
    </row>
    <row r="49" spans="2:5" ht="15">
      <c r="B49" s="232" t="s">
        <v>165</v>
      </c>
      <c r="C49" s="231">
        <v>1134155855.08</v>
      </c>
      <c r="D49" s="230"/>
      <c r="E49" s="229">
        <v>1523587454.84</v>
      </c>
    </row>
    <row r="50" spans="2:6" ht="15">
      <c r="B50" s="228" t="s">
        <v>150</v>
      </c>
      <c r="C50" s="227">
        <f>SUM(C51:C54)</f>
        <v>58128407.68</v>
      </c>
      <c r="D50" s="227"/>
      <c r="E50" s="226">
        <f>SUM(E51:E54)</f>
        <v>1482790863.71</v>
      </c>
      <c r="F50" s="210"/>
    </row>
    <row r="51" spans="2:5" ht="13.5" customHeight="1">
      <c r="B51" s="213" t="s">
        <v>164</v>
      </c>
      <c r="C51" s="212">
        <v>0</v>
      </c>
      <c r="E51" s="211">
        <v>0</v>
      </c>
    </row>
    <row r="52" spans="2:5" ht="15">
      <c r="B52" s="205" t="s">
        <v>163</v>
      </c>
      <c r="C52" s="225">
        <v>0</v>
      </c>
      <c r="E52" s="224">
        <v>0</v>
      </c>
    </row>
    <row r="53" spans="2:5" ht="15">
      <c r="B53" s="205" t="s">
        <v>162</v>
      </c>
      <c r="C53" s="225">
        <v>0</v>
      </c>
      <c r="E53" s="224">
        <v>0</v>
      </c>
    </row>
    <row r="54" spans="2:5" ht="15">
      <c r="B54" s="205" t="s">
        <v>161</v>
      </c>
      <c r="C54" s="225">
        <v>58128407.68</v>
      </c>
      <c r="E54" s="224">
        <v>1482790863.71</v>
      </c>
    </row>
    <row r="55" spans="2:5" s="220" customFormat="1" ht="13.5" customHeight="1">
      <c r="B55" s="223"/>
      <c r="C55" s="222"/>
      <c r="D55" s="187"/>
      <c r="E55" s="221"/>
    </row>
    <row r="56" spans="2:6" ht="15">
      <c r="B56" s="217" t="s">
        <v>160</v>
      </c>
      <c r="C56" s="219">
        <f>C45-C50</f>
        <v>1076027447.3999999</v>
      </c>
      <c r="D56" s="219"/>
      <c r="E56" s="218">
        <f>E45-E50</f>
        <v>40796591.129999876</v>
      </c>
      <c r="F56" s="210"/>
    </row>
    <row r="57" spans="2:5" ht="18">
      <c r="B57" s="217" t="s">
        <v>159</v>
      </c>
      <c r="C57" s="215">
        <f>C33+C43+C56</f>
        <v>917325181.1199996</v>
      </c>
      <c r="D57" s="215"/>
      <c r="E57" s="214">
        <f>E33+E43+E56</f>
        <v>295259923.91999936</v>
      </c>
    </row>
    <row r="58" spans="2:5" ht="15">
      <c r="B58" s="216" t="s">
        <v>158</v>
      </c>
      <c r="C58" s="215">
        <v>720516094.47</v>
      </c>
      <c r="E58" s="214">
        <v>425256170.55</v>
      </c>
    </row>
    <row r="59" spans="2:6" ht="23.25" customHeight="1">
      <c r="B59" s="213" t="s">
        <v>157</v>
      </c>
      <c r="C59" s="212">
        <f>C57+C58</f>
        <v>1637841275.5899997</v>
      </c>
      <c r="D59" s="212"/>
      <c r="E59" s="211">
        <f>E57+E58</f>
        <v>720516094.4699993</v>
      </c>
      <c r="F59" s="210"/>
    </row>
    <row r="60" spans="2:6" s="189" customFormat="1" ht="15" customHeight="1">
      <c r="B60" s="209" t="s">
        <v>156</v>
      </c>
      <c r="C60" s="208"/>
      <c r="D60" s="208"/>
      <c r="E60" s="207"/>
      <c r="F60" s="199"/>
    </row>
    <row r="61" spans="2:6" s="189" customFormat="1" ht="17.25" customHeight="1">
      <c r="B61" s="201"/>
      <c r="C61" s="206"/>
      <c r="D61" s="206"/>
      <c r="E61" s="200"/>
      <c r="F61" s="199"/>
    </row>
    <row r="62" spans="2:6" s="189" customFormat="1" ht="40.5" customHeight="1">
      <c r="B62" s="205"/>
      <c r="C62" s="204"/>
      <c r="D62" s="203"/>
      <c r="E62" s="202"/>
      <c r="F62" s="199"/>
    </row>
    <row r="63" spans="2:6" s="189" customFormat="1" ht="33.75" customHeight="1">
      <c r="B63" s="201"/>
      <c r="C63" s="190"/>
      <c r="D63" s="190"/>
      <c r="E63" s="200"/>
      <c r="F63" s="199"/>
    </row>
    <row r="64" spans="2:6" s="189" customFormat="1" ht="15" customHeight="1">
      <c r="B64" s="198" t="s">
        <v>59</v>
      </c>
      <c r="C64" s="197" t="s">
        <v>50</v>
      </c>
      <c r="D64" s="197"/>
      <c r="E64" s="196"/>
      <c r="F64" s="195"/>
    </row>
    <row r="65" spans="2:5" s="189" customFormat="1" ht="29.25" customHeight="1">
      <c r="B65" s="194" t="s">
        <v>58</v>
      </c>
      <c r="C65" s="193" t="s">
        <v>49</v>
      </c>
      <c r="D65" s="193"/>
      <c r="E65" s="192"/>
    </row>
    <row r="66" ht="15">
      <c r="B66" s="191"/>
    </row>
    <row r="67" ht="15">
      <c r="F67" s="190"/>
    </row>
    <row r="68" ht="15">
      <c r="F68" s="189"/>
    </row>
    <row r="69" ht="15">
      <c r="F69" s="189"/>
    </row>
    <row r="72" ht="15">
      <c r="E72" s="188"/>
    </row>
  </sheetData>
  <sheetProtection/>
  <mergeCells count="5">
    <mergeCell ref="B1:E1"/>
    <mergeCell ref="C65:E65"/>
    <mergeCell ref="B60:E60"/>
    <mergeCell ref="C64:E64"/>
    <mergeCell ref="C61:D61"/>
  </mergeCells>
  <printOptions/>
  <pageMargins left="0.7874015748031497" right="0" top="0.5905511811023623" bottom="0.5905511811023623" header="0.3937007874015748" footer="0.1968503937007874"/>
  <pageSetup firstPageNumber="1" useFirstPageNumber="1" horizontalDpi="600" verticalDpi="600" orientation="portrait" scale="93" r:id="rId2"/>
  <headerFooter alignWithMargins="0">
    <oddFooter>&amp;CPágina &amp;P</oddFooter>
  </headerFooter>
  <rowBreaks count="1" manualBreakCount="1">
    <brk id="49" min="1" max="4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1:X56"/>
  <sheetViews>
    <sheetView zoomScalePageLayoutView="0" workbookViewId="0" topLeftCell="A1">
      <selection activeCell="M18" sqref="M18:P18"/>
    </sheetView>
  </sheetViews>
  <sheetFormatPr defaultColWidth="11.421875" defaultRowHeight="12.75"/>
  <cols>
    <col min="1" max="1" width="1.57421875" style="0" customWidth="1"/>
    <col min="2" max="2" width="3.140625" style="0" customWidth="1"/>
    <col min="3" max="3" width="1.8515625" style="0" customWidth="1"/>
    <col min="4" max="4" width="0.5625" style="0" hidden="1" customWidth="1"/>
    <col min="5" max="5" width="4.00390625" style="0" customWidth="1"/>
    <col min="6" max="6" width="4.28125" style="0" customWidth="1"/>
    <col min="7" max="7" width="60.57421875" style="0" customWidth="1"/>
    <col min="8" max="8" width="2.421875" style="0" customWidth="1"/>
    <col min="9" max="9" width="13.140625" style="0" customWidth="1"/>
    <col min="10" max="10" width="2.00390625" style="0" customWidth="1"/>
    <col min="11" max="11" width="12.140625" style="0" customWidth="1"/>
    <col min="12" max="12" width="2.421875" style="0" customWidth="1"/>
    <col min="13" max="13" width="3.28125" style="0" customWidth="1"/>
    <col min="14" max="14" width="8.140625" style="0" customWidth="1"/>
    <col min="15" max="15" width="5.00390625" style="0" customWidth="1"/>
    <col min="16" max="16" width="1.8515625" style="0" customWidth="1"/>
    <col min="17" max="17" width="2.00390625" style="0" customWidth="1"/>
    <col min="18" max="18" width="11.8515625" style="0" customWidth="1"/>
    <col min="19" max="19" width="2.421875" style="0" customWidth="1"/>
    <col min="20" max="20" width="4.28125" style="0" customWidth="1"/>
    <col min="21" max="21" width="6.7109375" style="0" customWidth="1"/>
    <col min="22" max="22" width="1.1484375" style="0" customWidth="1"/>
    <col min="23" max="23" width="17.8515625" style="0" bestFit="1" customWidth="1"/>
    <col min="24" max="24" width="14.8515625" style="0" customWidth="1"/>
    <col min="25" max="25" width="5.00390625" style="0" customWidth="1"/>
    <col min="26" max="253" width="6.8515625" style="0" customWidth="1"/>
  </cols>
  <sheetData>
    <row r="1" spans="3:22" ht="15.75" customHeight="1">
      <c r="C1" s="247"/>
      <c r="D1" s="248"/>
      <c r="E1" s="249" t="s">
        <v>124</v>
      </c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50"/>
    </row>
    <row r="2" spans="3:22" ht="15" customHeight="1">
      <c r="C2" s="251"/>
      <c r="D2" s="252"/>
      <c r="E2" s="253" t="s">
        <v>186</v>
      </c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4"/>
    </row>
    <row r="3" spans="3:22" ht="15" customHeight="1">
      <c r="C3" s="251"/>
      <c r="D3" s="252"/>
      <c r="E3" s="253" t="s">
        <v>187</v>
      </c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4"/>
    </row>
    <row r="4" spans="3:22" ht="15">
      <c r="C4" s="255"/>
      <c r="D4" s="256"/>
      <c r="E4" s="257" t="s">
        <v>76</v>
      </c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8"/>
    </row>
    <row r="5" spans="3:22" ht="13.5" customHeight="1">
      <c r="C5" s="259" t="s">
        <v>126</v>
      </c>
      <c r="D5" s="260"/>
      <c r="E5" s="260"/>
      <c r="F5" s="260"/>
      <c r="G5" s="261"/>
      <c r="H5" s="262"/>
      <c r="I5" s="260" t="s">
        <v>188</v>
      </c>
      <c r="J5" s="263"/>
      <c r="K5" s="264" t="s">
        <v>189</v>
      </c>
      <c r="L5" s="265"/>
      <c r="M5" s="266" t="s">
        <v>190</v>
      </c>
      <c r="N5" s="264"/>
      <c r="O5" s="264"/>
      <c r="P5" s="267"/>
      <c r="Q5" s="266" t="s">
        <v>191</v>
      </c>
      <c r="R5" s="267"/>
      <c r="S5" s="263"/>
      <c r="T5" s="264" t="s">
        <v>192</v>
      </c>
      <c r="U5" s="264"/>
      <c r="V5" s="265"/>
    </row>
    <row r="6" spans="3:22" ht="11.25" customHeight="1">
      <c r="C6" s="268"/>
      <c r="D6" s="262"/>
      <c r="E6" s="262"/>
      <c r="F6" s="262"/>
      <c r="G6" s="269"/>
      <c r="H6" s="262"/>
      <c r="I6" s="260"/>
      <c r="J6" s="268"/>
      <c r="K6" s="260"/>
      <c r="L6" s="269"/>
      <c r="M6" s="259"/>
      <c r="N6" s="260"/>
      <c r="O6" s="260"/>
      <c r="P6" s="261"/>
      <c r="Q6" s="259"/>
      <c r="R6" s="261"/>
      <c r="S6" s="268"/>
      <c r="T6" s="260"/>
      <c r="U6" s="260"/>
      <c r="V6" s="269"/>
    </row>
    <row r="7" spans="3:22" ht="11.25" customHeight="1">
      <c r="C7" s="270"/>
      <c r="D7" s="271"/>
      <c r="E7" s="271"/>
      <c r="F7" s="271"/>
      <c r="G7" s="272"/>
      <c r="H7" s="271"/>
      <c r="I7" s="273"/>
      <c r="J7" s="270"/>
      <c r="K7" s="273"/>
      <c r="L7" s="272"/>
      <c r="M7" s="274"/>
      <c r="N7" s="275"/>
      <c r="O7" s="275"/>
      <c r="P7" s="276"/>
      <c r="Q7" s="274"/>
      <c r="R7" s="276"/>
      <c r="S7" s="270"/>
      <c r="T7" s="275"/>
      <c r="U7" s="275"/>
      <c r="V7" s="272"/>
    </row>
    <row r="8" spans="3:22" ht="10.5" customHeight="1">
      <c r="C8" s="1"/>
      <c r="H8" s="277"/>
      <c r="I8" s="278"/>
      <c r="J8" s="1"/>
      <c r="L8" s="19"/>
      <c r="M8" s="277"/>
      <c r="N8" s="279"/>
      <c r="O8" s="279"/>
      <c r="P8" s="278"/>
      <c r="Q8" s="1"/>
      <c r="S8" s="1"/>
      <c r="V8" s="278"/>
    </row>
    <row r="9" spans="3:22" ht="1.5" customHeight="1">
      <c r="C9" s="1"/>
      <c r="H9" s="1"/>
      <c r="I9" s="19"/>
      <c r="J9" s="1"/>
      <c r="L9" s="19"/>
      <c r="M9" s="1"/>
      <c r="P9" s="19"/>
      <c r="Q9" s="1"/>
      <c r="S9" s="1"/>
      <c r="V9" s="19"/>
    </row>
    <row r="10" spans="3:24" ht="13.5" customHeight="1">
      <c r="C10" s="1"/>
      <c r="E10" s="280" t="s">
        <v>122</v>
      </c>
      <c r="F10" s="280"/>
      <c r="G10" s="280"/>
      <c r="H10" s="281">
        <f>H12+H28</f>
        <v>12782324910.23</v>
      </c>
      <c r="I10" s="282"/>
      <c r="J10" s="1"/>
      <c r="K10" s="283">
        <f>K12+K28</f>
        <v>134740225389.96999</v>
      </c>
      <c r="L10" s="282"/>
      <c r="M10" s="281">
        <f>M12+M28</f>
        <v>132732586486.56</v>
      </c>
      <c r="N10" s="283"/>
      <c r="O10" s="283"/>
      <c r="P10" s="282"/>
      <c r="Q10" s="281">
        <f>Q12+Q28</f>
        <v>14789963813.639996</v>
      </c>
      <c r="R10" s="282"/>
      <c r="S10" s="281">
        <f>S12+S28</f>
        <v>2007638903.4099946</v>
      </c>
      <c r="T10" s="283"/>
      <c r="U10" s="283"/>
      <c r="V10" s="19"/>
      <c r="W10" s="283"/>
      <c r="X10" s="283"/>
    </row>
    <row r="11" spans="3:22" ht="3.75" customHeight="1" hidden="1">
      <c r="C11" s="1"/>
      <c r="H11" s="1"/>
      <c r="I11" s="19"/>
      <c r="J11" s="1"/>
      <c r="L11" s="19"/>
      <c r="M11" s="1"/>
      <c r="P11" s="19"/>
      <c r="Q11" s="284">
        <v>792576552.83</v>
      </c>
      <c r="R11" s="83"/>
      <c r="S11" s="1"/>
      <c r="V11" s="19"/>
    </row>
    <row r="12" spans="3:24" ht="12.75">
      <c r="C12" s="1"/>
      <c r="E12" s="280" t="s">
        <v>193</v>
      </c>
      <c r="F12" s="280"/>
      <c r="G12" s="280"/>
      <c r="H12" s="281">
        <f>H14+H16+H18+H22-H24</f>
        <v>762521941.5400001</v>
      </c>
      <c r="I12" s="282"/>
      <c r="J12" s="1"/>
      <c r="K12" s="283">
        <f>K14+K16+K18+K22+K24</f>
        <v>133137096121.73999</v>
      </c>
      <c r="L12" s="282"/>
      <c r="M12" s="281">
        <f>M14+M16+M18+M22</f>
        <v>132207536301.34</v>
      </c>
      <c r="N12" s="283"/>
      <c r="O12" s="283"/>
      <c r="P12" s="282"/>
      <c r="Q12" s="281">
        <f>Q14+Q16+Q18+Q22-Q24</f>
        <v>1692081761.9399962</v>
      </c>
      <c r="R12" s="282"/>
      <c r="S12" s="281">
        <f>S14+S16+S18+S22-S24</f>
        <v>929559820.3999962</v>
      </c>
      <c r="T12" s="283"/>
      <c r="U12" s="283"/>
      <c r="V12" s="19"/>
      <c r="W12" s="52"/>
      <c r="X12" s="52"/>
    </row>
    <row r="13" spans="3:22" ht="0.75" customHeight="1">
      <c r="C13" s="1"/>
      <c r="H13" s="1"/>
      <c r="I13" s="19"/>
      <c r="J13" s="1"/>
      <c r="L13" s="19"/>
      <c r="M13" s="1"/>
      <c r="N13">
        <v>7852347462.09</v>
      </c>
      <c r="P13" s="19"/>
      <c r="Q13" s="284"/>
      <c r="R13" s="83"/>
      <c r="S13" s="1"/>
      <c r="V13" s="19"/>
    </row>
    <row r="14" spans="3:22" ht="12.75">
      <c r="C14" s="1"/>
      <c r="E14" s="285" t="s">
        <v>194</v>
      </c>
      <c r="F14" s="285"/>
      <c r="G14" s="285"/>
      <c r="H14" s="286">
        <v>720516094.47</v>
      </c>
      <c r="I14" s="287"/>
      <c r="J14" s="1"/>
      <c r="K14" s="288">
        <v>129585448963.04</v>
      </c>
      <c r="L14" s="287"/>
      <c r="M14" s="286">
        <v>128668123781.92</v>
      </c>
      <c r="N14" s="288"/>
      <c r="O14" s="288"/>
      <c r="P14" s="287"/>
      <c r="Q14" s="286">
        <f>+H14+K14-M14</f>
        <v>1637841275.5899963</v>
      </c>
      <c r="R14" s="288"/>
      <c r="S14" s="286">
        <f>Q14-H14</f>
        <v>917325181.1199963</v>
      </c>
      <c r="T14" s="288"/>
      <c r="U14" s="288"/>
      <c r="V14" s="19"/>
    </row>
    <row r="15" spans="3:22" ht="0.75" customHeight="1">
      <c r="C15" s="1"/>
      <c r="H15" s="1"/>
      <c r="I15" s="19"/>
      <c r="J15" s="1"/>
      <c r="L15" s="19"/>
      <c r="M15" s="1"/>
      <c r="P15" s="19"/>
      <c r="Q15" s="284"/>
      <c r="R15" s="83"/>
      <c r="S15" s="1"/>
      <c r="V15" s="19"/>
    </row>
    <row r="16" spans="3:22" ht="12.75">
      <c r="C16" s="1"/>
      <c r="E16" s="285" t="s">
        <v>195</v>
      </c>
      <c r="F16" s="285"/>
      <c r="G16" s="285"/>
      <c r="H16" s="286">
        <v>27683494.45</v>
      </c>
      <c r="I16" s="287"/>
      <c r="J16" s="1"/>
      <c r="K16" s="288">
        <v>3511722629.6</v>
      </c>
      <c r="L16" s="287"/>
      <c r="M16" s="286">
        <v>3517020463.43</v>
      </c>
      <c r="N16" s="288"/>
      <c r="O16" s="288"/>
      <c r="P16" s="287"/>
      <c r="Q16" s="286">
        <f>+H16+K16-M16</f>
        <v>22385660.619999886</v>
      </c>
      <c r="R16" s="287"/>
      <c r="S16" s="286">
        <f>Q16-H16</f>
        <v>-5297833.830000114</v>
      </c>
      <c r="T16" s="288"/>
      <c r="U16" s="288"/>
      <c r="V16" s="19"/>
    </row>
    <row r="17" spans="3:22" ht="0.75" customHeight="1">
      <c r="C17" s="1"/>
      <c r="H17" s="1"/>
      <c r="I17" s="19"/>
      <c r="J17" s="1"/>
      <c r="L17" s="19"/>
      <c r="M17" s="1"/>
      <c r="P17" s="19"/>
      <c r="Q17" s="1"/>
      <c r="S17" s="1"/>
      <c r="V17" s="19"/>
    </row>
    <row r="18" spans="3:22" ht="14.25" customHeight="1">
      <c r="C18" s="1"/>
      <c r="E18" s="285" t="s">
        <v>196</v>
      </c>
      <c r="F18" s="285"/>
      <c r="G18" s="285"/>
      <c r="H18" s="286">
        <v>9343920.19</v>
      </c>
      <c r="I18" s="287"/>
      <c r="J18" s="1"/>
      <c r="K18" s="288">
        <v>29907489.45</v>
      </c>
      <c r="L18" s="287"/>
      <c r="M18" s="286">
        <v>14467289.75</v>
      </c>
      <c r="N18" s="288"/>
      <c r="O18" s="288"/>
      <c r="P18" s="287"/>
      <c r="Q18" s="286">
        <f>+H18+K18-M18</f>
        <v>24784119.89</v>
      </c>
      <c r="R18" s="287"/>
      <c r="S18" s="286">
        <f>Q18-H18</f>
        <v>15440199.700000001</v>
      </c>
      <c r="T18" s="288"/>
      <c r="U18" s="288"/>
      <c r="V18" s="19"/>
    </row>
    <row r="19" spans="3:22" ht="0.75" customHeight="1">
      <c r="C19" s="1"/>
      <c r="H19" s="1"/>
      <c r="I19" s="19"/>
      <c r="J19" s="1"/>
      <c r="L19" s="19"/>
      <c r="M19" s="1"/>
      <c r="P19" s="19"/>
      <c r="Q19" s="1"/>
      <c r="S19" s="1"/>
      <c r="V19" s="19"/>
    </row>
    <row r="20" spans="3:23" ht="14.25" customHeight="1">
      <c r="C20" s="1"/>
      <c r="E20" s="285" t="s">
        <v>197</v>
      </c>
      <c r="F20" s="285"/>
      <c r="G20" s="285"/>
      <c r="H20" s="286">
        <v>0</v>
      </c>
      <c r="I20" s="287"/>
      <c r="J20" s="1"/>
      <c r="K20" s="288">
        <v>0</v>
      </c>
      <c r="L20" s="287"/>
      <c r="M20" s="286">
        <v>0</v>
      </c>
      <c r="N20" s="288"/>
      <c r="O20" s="288"/>
      <c r="P20" s="287"/>
      <c r="Q20" s="286">
        <f>H20+K20-M20</f>
        <v>0</v>
      </c>
      <c r="R20" s="287"/>
      <c r="S20" s="286">
        <f>Q20-H20</f>
        <v>0</v>
      </c>
      <c r="T20" s="288"/>
      <c r="U20" s="288"/>
      <c r="V20" s="19"/>
      <c r="W20" s="52"/>
    </row>
    <row r="21" spans="3:22" ht="0.75" customHeight="1">
      <c r="C21" s="1"/>
      <c r="H21" s="1"/>
      <c r="I21" s="19"/>
      <c r="J21" s="1"/>
      <c r="K21">
        <v>0</v>
      </c>
      <c r="L21" s="19"/>
      <c r="M21" s="1"/>
      <c r="P21" s="19"/>
      <c r="Q21" s="1"/>
      <c r="S21" s="1"/>
      <c r="V21" s="19"/>
    </row>
    <row r="22" spans="3:22" ht="14.25" customHeight="1">
      <c r="C22" s="1"/>
      <c r="E22" s="285" t="s">
        <v>198</v>
      </c>
      <c r="F22" s="285"/>
      <c r="G22" s="285"/>
      <c r="H22" s="286">
        <v>4978432.43</v>
      </c>
      <c r="I22" s="287"/>
      <c r="J22" s="1"/>
      <c r="K22" s="288">
        <v>10017039.65</v>
      </c>
      <c r="L22" s="287"/>
      <c r="M22" s="286">
        <v>7924766.24</v>
      </c>
      <c r="N22" s="288"/>
      <c r="O22" s="288"/>
      <c r="P22" s="287"/>
      <c r="Q22" s="286">
        <f>H22+K22-M22</f>
        <v>7070705.84</v>
      </c>
      <c r="R22" s="287"/>
      <c r="S22" s="286">
        <f>Q22-H22</f>
        <v>2092273.4100000001</v>
      </c>
      <c r="T22" s="288"/>
      <c r="U22" s="288"/>
      <c r="V22" s="19"/>
    </row>
    <row r="23" spans="3:22" ht="0.75" customHeight="1">
      <c r="C23" s="1"/>
      <c r="H23" s="1"/>
      <c r="I23" s="19">
        <v>1015002.15</v>
      </c>
      <c r="J23" s="1"/>
      <c r="L23" s="19"/>
      <c r="M23" s="1"/>
      <c r="P23" s="19"/>
      <c r="Q23" s="1"/>
      <c r="S23" s="1"/>
      <c r="V23" s="19"/>
    </row>
    <row r="24" spans="3:22" ht="14.25" customHeight="1">
      <c r="C24" s="1"/>
      <c r="E24" s="285" t="s">
        <v>199</v>
      </c>
      <c r="F24" s="285"/>
      <c r="G24" s="285"/>
      <c r="H24" s="289">
        <v>0</v>
      </c>
      <c r="I24" s="290"/>
      <c r="J24" s="1"/>
      <c r="K24" s="288">
        <v>0</v>
      </c>
      <c r="L24" s="287"/>
      <c r="M24" s="286">
        <v>0</v>
      </c>
      <c r="N24" s="288"/>
      <c r="O24" s="288"/>
      <c r="P24" s="287"/>
      <c r="Q24" s="291">
        <f>M24-K24+H24</f>
        <v>0</v>
      </c>
      <c r="R24" s="287"/>
      <c r="S24" s="286">
        <f>Q24-H24</f>
        <v>0</v>
      </c>
      <c r="T24" s="288"/>
      <c r="U24" s="288"/>
      <c r="V24" s="19"/>
    </row>
    <row r="25" spans="3:22" ht="0.75" customHeight="1">
      <c r="C25" s="1"/>
      <c r="H25" s="1"/>
      <c r="I25" s="19"/>
      <c r="J25" s="1"/>
      <c r="L25" s="19"/>
      <c r="M25" s="1"/>
      <c r="P25" s="19"/>
      <c r="Q25" s="1"/>
      <c r="S25" s="1"/>
      <c r="V25" s="19"/>
    </row>
    <row r="26" spans="3:22" ht="14.25" customHeight="1">
      <c r="C26" s="1"/>
      <c r="E26" s="285" t="s">
        <v>200</v>
      </c>
      <c r="F26" s="285"/>
      <c r="G26" s="285"/>
      <c r="H26" s="286">
        <v>0</v>
      </c>
      <c r="I26" s="287"/>
      <c r="J26" s="1"/>
      <c r="K26" s="288">
        <v>0</v>
      </c>
      <c r="L26" s="287"/>
      <c r="M26" s="286">
        <v>0</v>
      </c>
      <c r="N26" s="288"/>
      <c r="O26" s="288"/>
      <c r="P26" s="287"/>
      <c r="Q26" s="286">
        <f>H26+K26-M26</f>
        <v>0</v>
      </c>
      <c r="R26" s="287"/>
      <c r="S26" s="286">
        <f>Q26-H26</f>
        <v>0</v>
      </c>
      <c r="T26" s="288"/>
      <c r="U26" s="288"/>
      <c r="V26" s="19"/>
    </row>
    <row r="27" spans="3:22" ht="2.25" customHeight="1">
      <c r="C27" s="1"/>
      <c r="H27" s="1"/>
      <c r="I27" s="19"/>
      <c r="J27" s="1"/>
      <c r="L27" s="19"/>
      <c r="M27" s="1"/>
      <c r="P27" s="19"/>
      <c r="Q27" s="1"/>
      <c r="S27" s="1"/>
      <c r="V27" s="19"/>
    </row>
    <row r="28" spans="3:24" ht="12.75">
      <c r="C28" s="1"/>
      <c r="E28" s="280" t="s">
        <v>201</v>
      </c>
      <c r="F28" s="280"/>
      <c r="G28" s="280"/>
      <c r="H28" s="281">
        <f>H30+H32+H34+H36+H38+H40+H44</f>
        <v>12019802968.689999</v>
      </c>
      <c r="I28" s="282"/>
      <c r="J28" s="1"/>
      <c r="K28" s="283">
        <f>K30+K32+K34+K36+K38+K40+K44</f>
        <v>1603129268.23</v>
      </c>
      <c r="L28" s="282"/>
      <c r="M28" s="281">
        <f>M30+M32+M34+M36+M38+M40+M44</f>
        <v>525050185.2200001</v>
      </c>
      <c r="N28" s="283"/>
      <c r="O28" s="283"/>
      <c r="P28" s="282"/>
      <c r="Q28" s="281">
        <f>Q30+Q32+Q34+Q36+Q38+Q40+Q44</f>
        <v>13097882051.699999</v>
      </c>
      <c r="R28" s="282"/>
      <c r="S28" s="281">
        <f>S30+S32+S34+S36+S38+S40-S44</f>
        <v>1078079083.0099983</v>
      </c>
      <c r="T28" s="283"/>
      <c r="U28" s="283"/>
      <c r="V28" s="19"/>
      <c r="W28" s="283"/>
      <c r="X28" s="283"/>
    </row>
    <row r="29" spans="3:22" ht="0.75" customHeight="1">
      <c r="C29" s="1"/>
      <c r="H29" s="1"/>
      <c r="I29" s="19"/>
      <c r="J29" s="1"/>
      <c r="L29" s="19"/>
      <c r="M29" s="1"/>
      <c r="P29" s="19"/>
      <c r="Q29" s="1"/>
      <c r="S29" s="1"/>
      <c r="V29" s="19"/>
    </row>
    <row r="30" spans="3:24" ht="14.25" customHeight="1">
      <c r="C30" s="1"/>
      <c r="E30" s="285" t="s">
        <v>202</v>
      </c>
      <c r="F30" s="285"/>
      <c r="G30" s="285"/>
      <c r="H30" s="286">
        <v>1028824004.71</v>
      </c>
      <c r="I30" s="287"/>
      <c r="J30" s="1"/>
      <c r="K30" s="288">
        <v>62777052.11</v>
      </c>
      <c r="L30" s="287"/>
      <c r="M30" s="286">
        <v>8317354.97</v>
      </c>
      <c r="N30" s="288"/>
      <c r="O30" s="288"/>
      <c r="P30" s="287"/>
      <c r="Q30" s="286">
        <f>+H30+K30-M30</f>
        <v>1083283701.85</v>
      </c>
      <c r="R30" s="287"/>
      <c r="S30" s="286">
        <f>Q30-H30</f>
        <v>54459697.13999987</v>
      </c>
      <c r="T30" s="288"/>
      <c r="U30" s="288"/>
      <c r="V30" s="19"/>
      <c r="X30" s="52"/>
    </row>
    <row r="31" spans="3:22" ht="0.75" customHeight="1">
      <c r="C31" s="1"/>
      <c r="H31" s="1"/>
      <c r="I31" s="19"/>
      <c r="J31" s="1"/>
      <c r="L31" s="19"/>
      <c r="M31" s="1"/>
      <c r="P31" s="19">
        <v>1700287.07</v>
      </c>
      <c r="Q31" s="1"/>
      <c r="S31" s="1"/>
      <c r="V31" s="19"/>
    </row>
    <row r="32" spans="3:22" ht="14.25" customHeight="1">
      <c r="C32" s="1"/>
      <c r="E32" s="285" t="s">
        <v>203</v>
      </c>
      <c r="F32" s="285"/>
      <c r="G32" s="285"/>
      <c r="H32" s="286">
        <v>98293391.72</v>
      </c>
      <c r="I32" s="287"/>
      <c r="J32" s="1"/>
      <c r="K32" s="288">
        <v>6449882.74</v>
      </c>
      <c r="L32" s="287"/>
      <c r="M32" s="286">
        <v>14239135.69</v>
      </c>
      <c r="N32" s="288"/>
      <c r="O32" s="288"/>
      <c r="P32" s="287"/>
      <c r="Q32" s="286">
        <f>+H32+K32-M32</f>
        <v>90504138.77</v>
      </c>
      <c r="R32" s="287"/>
      <c r="S32" s="286">
        <f>Q32-H32</f>
        <v>-7789252.950000003</v>
      </c>
      <c r="T32" s="288"/>
      <c r="U32" s="288"/>
      <c r="V32" s="19"/>
    </row>
    <row r="33" spans="3:22" ht="0.75" customHeight="1">
      <c r="C33" s="1"/>
      <c r="H33" s="1"/>
      <c r="I33" s="19"/>
      <c r="J33" s="1"/>
      <c r="L33" s="19"/>
      <c r="M33" s="1"/>
      <c r="P33" s="19"/>
      <c r="Q33" s="1"/>
      <c r="S33" s="1"/>
      <c r="V33" s="19"/>
    </row>
    <row r="34" spans="3:22" ht="14.25" customHeight="1">
      <c r="C34" s="1"/>
      <c r="E34" s="285" t="s">
        <v>204</v>
      </c>
      <c r="F34" s="285"/>
      <c r="G34" s="285"/>
      <c r="H34" s="286">
        <v>10726478375.47</v>
      </c>
      <c r="I34" s="287"/>
      <c r="J34" s="1"/>
      <c r="K34" s="288">
        <v>1487509529.14</v>
      </c>
      <c r="L34" s="287"/>
      <c r="M34" s="286">
        <v>454297982.29</v>
      </c>
      <c r="N34" s="288"/>
      <c r="O34" s="288"/>
      <c r="P34" s="287"/>
      <c r="Q34" s="286">
        <f>+H34+K34-M34</f>
        <v>11759689922.319998</v>
      </c>
      <c r="R34" s="287"/>
      <c r="S34" s="286">
        <f>Q34-H34</f>
        <v>1033211546.8499985</v>
      </c>
      <c r="T34" s="288"/>
      <c r="U34" s="288"/>
      <c r="V34" s="19"/>
    </row>
    <row r="35" spans="3:22" ht="0.75" customHeight="1">
      <c r="C35" s="1"/>
      <c r="H35" s="1"/>
      <c r="I35" s="19"/>
      <c r="J35" s="1"/>
      <c r="L35" s="19"/>
      <c r="M35" s="1"/>
      <c r="P35" s="19">
        <v>2093382.31</v>
      </c>
      <c r="Q35" s="1"/>
      <c r="S35" s="1"/>
      <c r="V35" s="19"/>
    </row>
    <row r="36" spans="3:22" ht="14.25" customHeight="1">
      <c r="C36" s="1"/>
      <c r="E36" s="285" t="s">
        <v>205</v>
      </c>
      <c r="F36" s="285"/>
      <c r="G36" s="285"/>
      <c r="H36" s="286">
        <v>783012800.29</v>
      </c>
      <c r="I36" s="287"/>
      <c r="J36" s="1"/>
      <c r="K36" s="288">
        <v>26891891.55</v>
      </c>
      <c r="L36" s="287"/>
      <c r="M36" s="286">
        <v>23958389.3</v>
      </c>
      <c r="N36" s="288"/>
      <c r="O36" s="288"/>
      <c r="P36" s="287"/>
      <c r="Q36" s="286">
        <f>+H36+K36-M36</f>
        <v>785946302.54</v>
      </c>
      <c r="R36" s="287"/>
      <c r="S36" s="286">
        <f>Q36-H36</f>
        <v>2933502.25</v>
      </c>
      <c r="T36" s="288"/>
      <c r="U36" s="288"/>
      <c r="V36" s="19"/>
    </row>
    <row r="37" spans="3:22" ht="0.75" customHeight="1">
      <c r="C37" s="1"/>
      <c r="H37" s="1"/>
      <c r="I37" s="19"/>
      <c r="J37" s="1"/>
      <c r="L37" s="19"/>
      <c r="M37" s="1"/>
      <c r="P37" s="19"/>
      <c r="Q37" s="1"/>
      <c r="S37" s="1"/>
      <c r="V37" s="19"/>
    </row>
    <row r="38" spans="3:22" ht="14.25" customHeight="1">
      <c r="C38" s="1"/>
      <c r="E38" s="285" t="s">
        <v>206</v>
      </c>
      <c r="F38" s="285"/>
      <c r="G38" s="285"/>
      <c r="H38" s="286">
        <v>20872371.91</v>
      </c>
      <c r="I38" s="287"/>
      <c r="J38" s="1"/>
      <c r="K38" s="288">
        <v>1133785.77</v>
      </c>
      <c r="L38" s="287"/>
      <c r="M38" s="286">
        <v>83354.12</v>
      </c>
      <c r="N38" s="288"/>
      <c r="O38" s="288"/>
      <c r="P38" s="287"/>
      <c r="Q38" s="286">
        <f>+H38+K38-M38</f>
        <v>21922803.56</v>
      </c>
      <c r="R38" s="287"/>
      <c r="S38" s="286">
        <f>Q38-H38</f>
        <v>1050431.6499999985</v>
      </c>
      <c r="T38" s="288"/>
      <c r="U38" s="288"/>
      <c r="V38" s="19"/>
    </row>
    <row r="39" spans="3:22" ht="0.75" customHeight="1">
      <c r="C39" s="1"/>
      <c r="H39" s="1"/>
      <c r="I39" s="19"/>
      <c r="J39" s="1"/>
      <c r="L39" s="19"/>
      <c r="M39" s="1"/>
      <c r="P39" s="19"/>
      <c r="Q39" s="1"/>
      <c r="S39" s="1"/>
      <c r="V39" s="19"/>
    </row>
    <row r="40" spans="3:23" ht="14.25" customHeight="1">
      <c r="C40" s="1"/>
      <c r="E40" s="285" t="s">
        <v>207</v>
      </c>
      <c r="F40" s="285"/>
      <c r="G40" s="285"/>
      <c r="H40" s="289">
        <v>-636857612.03</v>
      </c>
      <c r="I40" s="290"/>
      <c r="J40" s="1"/>
      <c r="K40" s="288">
        <v>18367126.92</v>
      </c>
      <c r="L40" s="287"/>
      <c r="M40" s="286">
        <v>24153968.85</v>
      </c>
      <c r="N40" s="288"/>
      <c r="O40" s="288"/>
      <c r="P40" s="287"/>
      <c r="Q40" s="289">
        <f>+H40+K40-M40</f>
        <v>-642644453.96</v>
      </c>
      <c r="R40" s="290"/>
      <c r="S40" s="289">
        <f>Q40-H40</f>
        <v>-5786841.930000067</v>
      </c>
      <c r="T40" s="292"/>
      <c r="U40" s="292"/>
      <c r="V40" s="19"/>
      <c r="W40" s="52"/>
    </row>
    <row r="41" spans="3:22" ht="0.75" customHeight="1">
      <c r="C41" s="1"/>
      <c r="H41" s="1"/>
      <c r="I41" s="19"/>
      <c r="J41" s="1"/>
      <c r="L41" s="19"/>
      <c r="M41" s="1"/>
      <c r="P41" s="19"/>
      <c r="Q41" s="1"/>
      <c r="S41" s="1"/>
      <c r="V41" s="19"/>
    </row>
    <row r="42" spans="3:23" ht="14.25" customHeight="1">
      <c r="C42" s="1"/>
      <c r="E42" s="285" t="s">
        <v>208</v>
      </c>
      <c r="F42" s="285"/>
      <c r="G42" s="285"/>
      <c r="H42" s="286">
        <v>0</v>
      </c>
      <c r="I42" s="287"/>
      <c r="J42" s="1"/>
      <c r="K42" s="288">
        <v>0</v>
      </c>
      <c r="L42" s="287"/>
      <c r="M42" s="286">
        <v>0</v>
      </c>
      <c r="N42" s="288"/>
      <c r="O42" s="288"/>
      <c r="P42" s="287"/>
      <c r="Q42" s="286">
        <v>0</v>
      </c>
      <c r="R42" s="287"/>
      <c r="S42" s="286">
        <f>Q42-H42</f>
        <v>0</v>
      </c>
      <c r="T42" s="288"/>
      <c r="U42" s="288"/>
      <c r="V42" s="19"/>
      <c r="W42" s="52"/>
    </row>
    <row r="43" spans="3:22" ht="0.75" customHeight="1">
      <c r="C43" s="1"/>
      <c r="H43" s="1"/>
      <c r="I43" s="19"/>
      <c r="J43" s="1"/>
      <c r="L43" s="19"/>
      <c r="M43" s="1"/>
      <c r="P43" s="19"/>
      <c r="Q43" s="1"/>
      <c r="S43" s="1"/>
      <c r="V43" s="19"/>
    </row>
    <row r="44" spans="3:24" ht="14.25" customHeight="1">
      <c r="C44" s="1"/>
      <c r="E44" s="285" t="s">
        <v>209</v>
      </c>
      <c r="F44" s="285"/>
      <c r="G44" s="285"/>
      <c r="H44" s="289">
        <v>-820363.38</v>
      </c>
      <c r="I44" s="290"/>
      <c r="J44" s="1"/>
      <c r="K44" s="288">
        <v>0</v>
      </c>
      <c r="L44" s="287"/>
      <c r="M44" s="286">
        <v>0</v>
      </c>
      <c r="N44" s="288"/>
      <c r="O44" s="288"/>
      <c r="P44" s="287"/>
      <c r="Q44" s="289">
        <f>+H44+K44-M44</f>
        <v>-820363.38</v>
      </c>
      <c r="R44" s="290"/>
      <c r="S44" s="289">
        <f>-Q44+H44</f>
        <v>0</v>
      </c>
      <c r="T44" s="292"/>
      <c r="U44" s="292"/>
      <c r="V44" s="19"/>
      <c r="W44" s="52"/>
      <c r="X44" s="52"/>
    </row>
    <row r="45" spans="3:22" ht="0.75" customHeight="1">
      <c r="C45" s="1"/>
      <c r="H45" s="1"/>
      <c r="I45" s="19"/>
      <c r="J45" s="1"/>
      <c r="L45" s="19"/>
      <c r="M45" s="1"/>
      <c r="P45" s="19"/>
      <c r="Q45" s="1"/>
      <c r="S45" s="1">
        <v>0</v>
      </c>
      <c r="V45" s="19"/>
    </row>
    <row r="46" spans="3:23" ht="14.25" customHeight="1">
      <c r="C46" s="1"/>
      <c r="E46" s="285" t="s">
        <v>210</v>
      </c>
      <c r="F46" s="285"/>
      <c r="G46" s="285"/>
      <c r="H46" s="286">
        <v>0</v>
      </c>
      <c r="I46" s="287"/>
      <c r="J46" s="1"/>
      <c r="K46" s="288">
        <v>0</v>
      </c>
      <c r="L46" s="287"/>
      <c r="M46" s="286">
        <v>0</v>
      </c>
      <c r="N46" s="288"/>
      <c r="O46" s="288"/>
      <c r="P46" s="287"/>
      <c r="Q46" s="286">
        <v>0</v>
      </c>
      <c r="R46" s="287"/>
      <c r="S46" s="286">
        <f>Q46-H46</f>
        <v>0</v>
      </c>
      <c r="T46" s="288"/>
      <c r="U46" s="288"/>
      <c r="V46" s="19"/>
      <c r="W46" s="52"/>
    </row>
    <row r="47" spans="3:23" ht="14.25" customHeight="1">
      <c r="C47" s="1"/>
      <c r="E47" s="293"/>
      <c r="F47" s="293"/>
      <c r="G47" s="293"/>
      <c r="H47" s="294"/>
      <c r="I47" s="295"/>
      <c r="J47" s="1"/>
      <c r="K47" s="296"/>
      <c r="L47" s="295"/>
      <c r="M47" s="294"/>
      <c r="N47" s="296"/>
      <c r="O47" s="296"/>
      <c r="P47" s="295"/>
      <c r="Q47" s="294"/>
      <c r="R47" s="296"/>
      <c r="S47" s="294"/>
      <c r="T47" s="296"/>
      <c r="U47" s="296"/>
      <c r="V47" s="19"/>
      <c r="W47" s="52"/>
    </row>
    <row r="48" spans="3:23" ht="44.25" customHeight="1">
      <c r="C48" s="55"/>
      <c r="D48" s="12"/>
      <c r="E48" s="12"/>
      <c r="F48" s="12"/>
      <c r="G48" s="12"/>
      <c r="H48" s="55"/>
      <c r="I48" s="21"/>
      <c r="J48" s="55"/>
      <c r="K48" s="12"/>
      <c r="L48" s="21"/>
      <c r="M48" s="55"/>
      <c r="N48" s="12"/>
      <c r="O48" s="12"/>
      <c r="P48" s="21"/>
      <c r="Q48" s="55"/>
      <c r="R48" s="12"/>
      <c r="S48" s="55"/>
      <c r="T48" s="12"/>
      <c r="U48" s="12"/>
      <c r="V48" s="21"/>
      <c r="W48" s="52"/>
    </row>
    <row r="49" ht="7.5" customHeight="1"/>
    <row r="50" spans="4:14" ht="18.75" customHeight="1">
      <c r="D50" s="297" t="s">
        <v>145</v>
      </c>
      <c r="E50" s="297"/>
      <c r="F50" s="297"/>
      <c r="G50" s="297"/>
      <c r="H50" s="297"/>
      <c r="I50" s="297"/>
      <c r="J50" s="297"/>
      <c r="K50" s="297"/>
      <c r="L50" s="297"/>
      <c r="M50" s="297"/>
      <c r="N50" s="297"/>
    </row>
    <row r="51" ht="18" customHeight="1">
      <c r="R51" s="52"/>
    </row>
    <row r="52" spans="7:17" ht="45" customHeight="1">
      <c r="G52" s="298"/>
      <c r="H52" s="299"/>
      <c r="I52" s="299"/>
      <c r="J52" s="299"/>
      <c r="K52" s="299"/>
      <c r="L52" s="299"/>
      <c r="M52" s="299"/>
      <c r="N52" s="299"/>
      <c r="O52" s="299"/>
      <c r="P52" s="299"/>
      <c r="Q52" s="299"/>
    </row>
    <row r="53" ht="33" customHeight="1"/>
    <row r="54" spans="7:21" ht="21" customHeight="1">
      <c r="G54" s="300" t="s">
        <v>146</v>
      </c>
      <c r="I54" s="300" t="s">
        <v>211</v>
      </c>
      <c r="J54" s="300"/>
      <c r="K54" s="300"/>
      <c r="L54" s="300"/>
      <c r="M54" s="300"/>
      <c r="N54" s="300"/>
      <c r="O54" s="300"/>
      <c r="P54" s="300"/>
      <c r="Q54" s="300"/>
      <c r="R54" s="300"/>
      <c r="S54" s="300"/>
      <c r="T54" s="300"/>
      <c r="U54" s="300"/>
    </row>
    <row r="55" spans="7:21" ht="12.75" customHeight="1">
      <c r="G55" s="300"/>
      <c r="I55" s="300"/>
      <c r="J55" s="300"/>
      <c r="K55" s="300"/>
      <c r="L55" s="300"/>
      <c r="M55" s="300"/>
      <c r="N55" s="300"/>
      <c r="O55" s="300"/>
      <c r="P55" s="300"/>
      <c r="Q55" s="300"/>
      <c r="R55" s="300"/>
      <c r="S55" s="300"/>
      <c r="T55" s="300"/>
      <c r="U55" s="300"/>
    </row>
    <row r="56" ht="12.75" customHeight="1">
      <c r="G56" s="300"/>
    </row>
  </sheetData>
  <sheetProtection/>
  <mergeCells count="132">
    <mergeCell ref="D50:N50"/>
    <mergeCell ref="G54:G56"/>
    <mergeCell ref="I54:U55"/>
    <mergeCell ref="E46:G46"/>
    <mergeCell ref="H46:I46"/>
    <mergeCell ref="K46:L46"/>
    <mergeCell ref="M46:P46"/>
    <mergeCell ref="Q46:R46"/>
    <mergeCell ref="S46:U46"/>
    <mergeCell ref="E44:G44"/>
    <mergeCell ref="H44:I44"/>
    <mergeCell ref="K44:L44"/>
    <mergeCell ref="M44:P44"/>
    <mergeCell ref="Q44:R44"/>
    <mergeCell ref="S44:U44"/>
    <mergeCell ref="E42:G42"/>
    <mergeCell ref="H42:I42"/>
    <mergeCell ref="K42:L42"/>
    <mergeCell ref="M42:P42"/>
    <mergeCell ref="Q42:R42"/>
    <mergeCell ref="S42:U42"/>
    <mergeCell ref="E40:G40"/>
    <mergeCell ref="H40:I40"/>
    <mergeCell ref="K40:L40"/>
    <mergeCell ref="M40:P40"/>
    <mergeCell ref="Q40:R40"/>
    <mergeCell ref="S40:U40"/>
    <mergeCell ref="E38:G38"/>
    <mergeCell ref="H38:I38"/>
    <mergeCell ref="K38:L38"/>
    <mergeCell ref="M38:P38"/>
    <mergeCell ref="Q38:R38"/>
    <mergeCell ref="S38:U38"/>
    <mergeCell ref="E36:G36"/>
    <mergeCell ref="H36:I36"/>
    <mergeCell ref="K36:L36"/>
    <mergeCell ref="M36:P36"/>
    <mergeCell ref="Q36:R36"/>
    <mergeCell ref="S36:U36"/>
    <mergeCell ref="E34:G34"/>
    <mergeCell ref="H34:I34"/>
    <mergeCell ref="K34:L34"/>
    <mergeCell ref="M34:P34"/>
    <mergeCell ref="Q34:R34"/>
    <mergeCell ref="S34:U34"/>
    <mergeCell ref="E32:G32"/>
    <mergeCell ref="H32:I32"/>
    <mergeCell ref="K32:L32"/>
    <mergeCell ref="M32:P32"/>
    <mergeCell ref="Q32:R32"/>
    <mergeCell ref="S32:U32"/>
    <mergeCell ref="W28:X28"/>
    <mergeCell ref="E30:G30"/>
    <mergeCell ref="H30:I30"/>
    <mergeCell ref="K30:L30"/>
    <mergeCell ref="M30:P30"/>
    <mergeCell ref="Q30:R30"/>
    <mergeCell ref="S30:U30"/>
    <mergeCell ref="E28:G28"/>
    <mergeCell ref="H28:I28"/>
    <mergeCell ref="K28:L28"/>
    <mergeCell ref="M28:P28"/>
    <mergeCell ref="Q28:R28"/>
    <mergeCell ref="S28:U28"/>
    <mergeCell ref="E26:G26"/>
    <mergeCell ref="H26:I26"/>
    <mergeCell ref="K26:L26"/>
    <mergeCell ref="M26:P26"/>
    <mergeCell ref="Q26:R26"/>
    <mergeCell ref="S26:U26"/>
    <mergeCell ref="E24:G24"/>
    <mergeCell ref="H24:I24"/>
    <mergeCell ref="K24:L24"/>
    <mergeCell ref="M24:P24"/>
    <mergeCell ref="Q24:R24"/>
    <mergeCell ref="S24:U24"/>
    <mergeCell ref="E22:G22"/>
    <mergeCell ref="H22:I22"/>
    <mergeCell ref="K22:L22"/>
    <mergeCell ref="M22:P22"/>
    <mergeCell ref="Q22:R22"/>
    <mergeCell ref="S22:U22"/>
    <mergeCell ref="E20:G20"/>
    <mergeCell ref="H20:I20"/>
    <mergeCell ref="K20:L20"/>
    <mergeCell ref="M20:P20"/>
    <mergeCell ref="Q20:R20"/>
    <mergeCell ref="S20:U20"/>
    <mergeCell ref="E18:G18"/>
    <mergeCell ref="H18:I18"/>
    <mergeCell ref="K18:L18"/>
    <mergeCell ref="M18:P18"/>
    <mergeCell ref="Q18:R18"/>
    <mergeCell ref="S18:U18"/>
    <mergeCell ref="E16:G16"/>
    <mergeCell ref="H16:I16"/>
    <mergeCell ref="K16:L16"/>
    <mergeCell ref="M16:P16"/>
    <mergeCell ref="Q16:R16"/>
    <mergeCell ref="S16:U16"/>
    <mergeCell ref="E14:G14"/>
    <mergeCell ref="H14:I14"/>
    <mergeCell ref="K14:L14"/>
    <mergeCell ref="M14:P14"/>
    <mergeCell ref="Q14:R14"/>
    <mergeCell ref="S14:U14"/>
    <mergeCell ref="W10:X10"/>
    <mergeCell ref="E12:G12"/>
    <mergeCell ref="H12:I12"/>
    <mergeCell ref="K12:L12"/>
    <mergeCell ref="M12:P12"/>
    <mergeCell ref="Q12:R12"/>
    <mergeCell ref="S12:U12"/>
    <mergeCell ref="M7:P7"/>
    <mergeCell ref="Q7:R7"/>
    <mergeCell ref="T7:U7"/>
    <mergeCell ref="E10:G10"/>
    <mergeCell ref="H10:I10"/>
    <mergeCell ref="K10:L10"/>
    <mergeCell ref="M10:P10"/>
    <mergeCell ref="Q10:R10"/>
    <mergeCell ref="S10:U10"/>
    <mergeCell ref="E1:V1"/>
    <mergeCell ref="E2:V2"/>
    <mergeCell ref="E3:V3"/>
    <mergeCell ref="E4:V4"/>
    <mergeCell ref="C5:G5"/>
    <mergeCell ref="I5:I6"/>
    <mergeCell ref="K5:K6"/>
    <mergeCell ref="M5:P6"/>
    <mergeCell ref="Q5:R6"/>
    <mergeCell ref="T5:U6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Z39"/>
  <sheetViews>
    <sheetView showGridLines="0" tabSelected="1" showOutlineSymbols="0" zoomScalePageLayoutView="0" workbookViewId="0" topLeftCell="A1">
      <selection activeCell="O10" sqref="O10"/>
    </sheetView>
  </sheetViews>
  <sheetFormatPr defaultColWidth="6.8515625" defaultRowHeight="12.75" customHeight="1"/>
  <cols>
    <col min="1" max="1" width="6.140625" style="0" customWidth="1"/>
    <col min="2" max="2" width="12.421875" style="0" customWidth="1"/>
    <col min="3" max="3" width="1.28515625" style="0" customWidth="1"/>
    <col min="4" max="4" width="2.7109375" style="0" customWidth="1"/>
    <col min="5" max="5" width="16.7109375" style="0" customWidth="1"/>
    <col min="6" max="6" width="5.140625" style="0" customWidth="1"/>
    <col min="7" max="7" width="1.28515625" style="0" hidden="1" customWidth="1"/>
    <col min="8" max="8" width="1.1484375" style="0" customWidth="1"/>
    <col min="9" max="9" width="19.00390625" style="0" customWidth="1"/>
    <col min="10" max="10" width="6.28125" style="0" customWidth="1"/>
    <col min="11" max="11" width="12.421875" style="0" customWidth="1"/>
    <col min="12" max="12" width="19.7109375" style="0" customWidth="1"/>
    <col min="13" max="13" width="12.7109375" style="0" customWidth="1"/>
    <col min="14" max="14" width="6.421875" style="0" customWidth="1"/>
    <col min="15" max="15" width="17.57421875" style="0" bestFit="1" customWidth="1"/>
    <col min="16" max="16" width="20.140625" style="0" customWidth="1"/>
    <col min="17" max="17" width="13.57421875" style="0" hidden="1" customWidth="1"/>
    <col min="18" max="22" width="6.8515625" style="0" customWidth="1"/>
    <col min="23" max="23" width="0.42578125" style="0" customWidth="1"/>
  </cols>
  <sheetData>
    <row r="1" ht="6.75" customHeight="1"/>
    <row r="2" spans="1:14" ht="12.75" customHeight="1">
      <c r="A2" s="37" t="s">
        <v>234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12.75" customHeight="1">
      <c r="A3" s="40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42"/>
    </row>
    <row r="4" spans="1:14" ht="12.75">
      <c r="A4" s="40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42"/>
    </row>
    <row r="5" spans="1:14" ht="16.5" customHeight="1">
      <c r="A5" s="43" t="s">
        <v>76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5"/>
    </row>
    <row r="6" spans="1:14" ht="11.25" customHeight="1">
      <c r="A6" s="356" t="s">
        <v>233</v>
      </c>
      <c r="B6" s="355"/>
      <c r="C6" s="355"/>
      <c r="D6" s="355"/>
      <c r="E6" s="355"/>
      <c r="F6" s="355"/>
      <c r="G6" s="354"/>
      <c r="H6" s="352" t="s">
        <v>232</v>
      </c>
      <c r="I6" s="354"/>
      <c r="J6" s="352" t="s">
        <v>231</v>
      </c>
      <c r="K6" s="354"/>
      <c r="L6" s="353" t="s">
        <v>230</v>
      </c>
      <c r="M6" s="352" t="s">
        <v>229</v>
      </c>
      <c r="N6" s="351"/>
    </row>
    <row r="7" spans="1:14" ht="15.75" customHeight="1">
      <c r="A7" s="350"/>
      <c r="B7" s="349"/>
      <c r="C7" s="349"/>
      <c r="D7" s="349"/>
      <c r="E7" s="349"/>
      <c r="F7" s="349"/>
      <c r="G7" s="345"/>
      <c r="H7" s="348"/>
      <c r="I7" s="347"/>
      <c r="J7" s="346"/>
      <c r="K7" s="345"/>
      <c r="L7" s="344"/>
      <c r="M7" s="343"/>
      <c r="N7" s="342"/>
    </row>
    <row r="8" spans="1:14" s="53" customFormat="1" ht="15.75" customHeight="1">
      <c r="A8" s="341" t="s">
        <v>228</v>
      </c>
      <c r="B8" s="340"/>
      <c r="C8" s="340"/>
      <c r="D8" s="340"/>
      <c r="E8" s="340"/>
      <c r="H8" s="339"/>
      <c r="I8" s="338"/>
      <c r="L8" s="337"/>
      <c r="N8" s="336"/>
    </row>
    <row r="9" spans="1:14" ht="12.75" customHeight="1">
      <c r="A9" s="1"/>
      <c r="B9" s="335" t="s">
        <v>227</v>
      </c>
      <c r="C9" s="335"/>
      <c r="D9" s="335"/>
      <c r="E9" s="334"/>
      <c r="F9" s="334"/>
      <c r="G9" s="333"/>
      <c r="H9" s="1"/>
      <c r="I9" s="310"/>
      <c r="L9" s="313"/>
      <c r="N9" s="19"/>
    </row>
    <row r="10" spans="1:14" ht="12.75" customHeight="1">
      <c r="A10" s="328" t="s">
        <v>222</v>
      </c>
      <c r="B10" s="84"/>
      <c r="C10" s="84"/>
      <c r="D10" s="84"/>
      <c r="E10" s="84"/>
      <c r="H10" s="1"/>
      <c r="I10" s="310"/>
      <c r="L10" s="309">
        <v>0</v>
      </c>
      <c r="M10" s="319">
        <v>0</v>
      </c>
      <c r="N10" s="87"/>
    </row>
    <row r="11" spans="1:14" ht="12.75" customHeight="1">
      <c r="A11" s="327" t="s">
        <v>221</v>
      </c>
      <c r="B11" s="64"/>
      <c r="C11" s="64"/>
      <c r="D11" s="64"/>
      <c r="E11" s="64"/>
      <c r="H11" s="1"/>
      <c r="I11" s="326" t="s">
        <v>215</v>
      </c>
      <c r="J11" s="332"/>
      <c r="K11" s="331"/>
      <c r="L11" s="324">
        <v>0</v>
      </c>
      <c r="M11" s="323">
        <v>0</v>
      </c>
      <c r="N11" s="87"/>
    </row>
    <row r="12" spans="1:14" ht="12.75" customHeight="1">
      <c r="A12" s="327" t="s">
        <v>217</v>
      </c>
      <c r="B12" s="64"/>
      <c r="C12" s="64"/>
      <c r="D12" s="64"/>
      <c r="E12" s="64"/>
      <c r="H12" s="1"/>
      <c r="I12" s="326" t="s">
        <v>215</v>
      </c>
      <c r="J12" s="325"/>
      <c r="L12" s="324">
        <v>0</v>
      </c>
      <c r="M12" s="323">
        <v>0</v>
      </c>
      <c r="N12" s="87"/>
    </row>
    <row r="13" spans="1:14" ht="12.75" customHeight="1">
      <c r="A13" s="327" t="s">
        <v>226</v>
      </c>
      <c r="B13" s="64"/>
      <c r="C13" s="64"/>
      <c r="D13" s="64"/>
      <c r="E13" s="64"/>
      <c r="H13" s="1"/>
      <c r="I13" s="326" t="s">
        <v>215</v>
      </c>
      <c r="J13" s="325"/>
      <c r="L13" s="324">
        <v>0</v>
      </c>
      <c r="M13" s="323">
        <v>0</v>
      </c>
      <c r="N13" s="87"/>
    </row>
    <row r="14" spans="1:14" ht="12.75" customHeight="1">
      <c r="A14" s="5"/>
      <c r="B14" s="177"/>
      <c r="C14" s="177"/>
      <c r="D14" s="177"/>
      <c r="E14" s="177"/>
      <c r="H14" s="1"/>
      <c r="I14" s="326"/>
      <c r="J14" s="325"/>
      <c r="L14" s="324"/>
      <c r="M14" s="330"/>
      <c r="N14" s="329"/>
    </row>
    <row r="15" spans="1:14" ht="12.75" customHeight="1">
      <c r="A15" s="328" t="s">
        <v>220</v>
      </c>
      <c r="B15" s="84"/>
      <c r="C15" s="84"/>
      <c r="D15" s="84"/>
      <c r="E15" s="84"/>
      <c r="H15" s="1"/>
      <c r="I15" s="310"/>
      <c r="L15" s="309">
        <v>0</v>
      </c>
      <c r="M15" s="319">
        <v>0</v>
      </c>
      <c r="N15" s="87"/>
    </row>
    <row r="16" spans="1:14" ht="12.75" customHeight="1">
      <c r="A16" s="327" t="s">
        <v>219</v>
      </c>
      <c r="B16" s="64"/>
      <c r="C16" s="64"/>
      <c r="D16" s="64"/>
      <c r="E16" s="64"/>
      <c r="H16" s="1"/>
      <c r="I16" s="326" t="s">
        <v>215</v>
      </c>
      <c r="J16" s="325"/>
      <c r="L16" s="324" t="s">
        <v>225</v>
      </c>
      <c r="M16" s="323">
        <v>0</v>
      </c>
      <c r="N16" s="87"/>
    </row>
    <row r="17" spans="1:14" ht="12.75" customHeight="1">
      <c r="A17" s="327" t="s">
        <v>218</v>
      </c>
      <c r="B17" s="64"/>
      <c r="C17" s="64"/>
      <c r="D17" s="64"/>
      <c r="E17" s="64"/>
      <c r="H17" s="1"/>
      <c r="I17" s="326" t="s">
        <v>215</v>
      </c>
      <c r="J17" s="325"/>
      <c r="L17" s="324">
        <v>0</v>
      </c>
      <c r="M17" s="323">
        <v>0</v>
      </c>
      <c r="N17" s="87"/>
    </row>
    <row r="18" spans="1:14" ht="12.75" customHeight="1">
      <c r="A18" s="327" t="s">
        <v>217</v>
      </c>
      <c r="B18" s="64"/>
      <c r="C18" s="64"/>
      <c r="D18" s="64"/>
      <c r="E18" s="64"/>
      <c r="H18" s="1"/>
      <c r="I18" s="326" t="s">
        <v>215</v>
      </c>
      <c r="J18" s="325"/>
      <c r="L18" s="324">
        <v>0</v>
      </c>
      <c r="M18" s="323">
        <v>0</v>
      </c>
      <c r="N18" s="87"/>
    </row>
    <row r="19" spans="1:14" ht="12.75" customHeight="1">
      <c r="A19" s="327" t="s">
        <v>216</v>
      </c>
      <c r="B19" s="64"/>
      <c r="C19" s="64"/>
      <c r="D19" s="64"/>
      <c r="E19" s="64"/>
      <c r="H19" s="1"/>
      <c r="I19" s="326" t="s">
        <v>215</v>
      </c>
      <c r="J19" s="325"/>
      <c r="L19" s="324">
        <v>0</v>
      </c>
      <c r="M19" s="323">
        <v>0</v>
      </c>
      <c r="N19" s="87"/>
    </row>
    <row r="20" spans="1:14" ht="12.75" customHeight="1">
      <c r="A20" s="322" t="s">
        <v>224</v>
      </c>
      <c r="B20" s="321"/>
      <c r="C20" s="321"/>
      <c r="D20" s="321"/>
      <c r="E20" s="321"/>
      <c r="F20" s="320"/>
      <c r="H20" s="1"/>
      <c r="I20" s="310"/>
      <c r="L20" s="309">
        <v>0</v>
      </c>
      <c r="M20" s="319">
        <v>0</v>
      </c>
      <c r="N20" s="87"/>
    </row>
    <row r="21" spans="1:14" ht="12.75" customHeight="1">
      <c r="A21" s="1"/>
      <c r="B21" s="335" t="s">
        <v>223</v>
      </c>
      <c r="C21" s="335"/>
      <c r="D21" s="335"/>
      <c r="E21" s="334"/>
      <c r="F21" s="334"/>
      <c r="G21" s="333"/>
      <c r="H21" s="1"/>
      <c r="I21" s="310"/>
      <c r="L21" s="313"/>
      <c r="N21" s="19"/>
    </row>
    <row r="22" spans="1:14" ht="12.75" customHeight="1">
      <c r="A22" s="328" t="s">
        <v>222</v>
      </c>
      <c r="B22" s="84"/>
      <c r="C22" s="84"/>
      <c r="D22" s="84"/>
      <c r="E22" s="84"/>
      <c r="H22" s="1"/>
      <c r="I22" s="310"/>
      <c r="L22" s="309">
        <v>0</v>
      </c>
      <c r="M22" s="319">
        <v>0</v>
      </c>
      <c r="N22" s="87"/>
    </row>
    <row r="23" spans="1:14" ht="12.75" customHeight="1">
      <c r="A23" s="327" t="s">
        <v>221</v>
      </c>
      <c r="B23" s="64"/>
      <c r="C23" s="64"/>
      <c r="D23" s="64"/>
      <c r="E23" s="64"/>
      <c r="H23" s="1"/>
      <c r="I23" s="326" t="s">
        <v>215</v>
      </c>
      <c r="J23" s="332"/>
      <c r="K23" s="331"/>
      <c r="L23" s="324">
        <v>0</v>
      </c>
      <c r="M23" s="323">
        <v>0</v>
      </c>
      <c r="N23" s="87"/>
    </row>
    <row r="24" spans="1:14" ht="12.75" customHeight="1">
      <c r="A24" s="327" t="s">
        <v>217</v>
      </c>
      <c r="B24" s="64"/>
      <c r="C24" s="64"/>
      <c r="D24" s="64"/>
      <c r="E24" s="64"/>
      <c r="H24" s="1"/>
      <c r="I24" s="326" t="s">
        <v>215</v>
      </c>
      <c r="J24" s="325"/>
      <c r="L24" s="324">
        <v>0</v>
      </c>
      <c r="M24" s="323">
        <v>0</v>
      </c>
      <c r="N24" s="87"/>
    </row>
    <row r="25" spans="1:14" ht="12.75" customHeight="1">
      <c r="A25" s="327" t="s">
        <v>216</v>
      </c>
      <c r="B25" s="64"/>
      <c r="C25" s="64"/>
      <c r="D25" s="64"/>
      <c r="E25" s="64"/>
      <c r="H25" s="1"/>
      <c r="I25" s="326" t="s">
        <v>215</v>
      </c>
      <c r="J25" s="325"/>
      <c r="L25" s="324">
        <v>0</v>
      </c>
      <c r="M25" s="323">
        <v>0</v>
      </c>
      <c r="N25" s="87"/>
    </row>
    <row r="26" spans="1:14" ht="12.75" customHeight="1">
      <c r="A26" s="5"/>
      <c r="B26" s="177"/>
      <c r="C26" s="177"/>
      <c r="D26" s="177"/>
      <c r="E26" s="177"/>
      <c r="H26" s="1"/>
      <c r="I26" s="326"/>
      <c r="J26" s="325"/>
      <c r="L26" s="324"/>
      <c r="M26" s="330"/>
      <c r="N26" s="329"/>
    </row>
    <row r="27" spans="1:14" ht="12.75" customHeight="1">
      <c r="A27" s="328" t="s">
        <v>220</v>
      </c>
      <c r="B27" s="84"/>
      <c r="C27" s="84"/>
      <c r="D27" s="84"/>
      <c r="E27" s="84"/>
      <c r="H27" s="1"/>
      <c r="I27" s="310"/>
      <c r="L27" s="309">
        <v>0</v>
      </c>
      <c r="M27" s="319">
        <v>0</v>
      </c>
      <c r="N27" s="87"/>
    </row>
    <row r="28" spans="1:14" ht="12.75" customHeight="1">
      <c r="A28" s="327" t="s">
        <v>219</v>
      </c>
      <c r="B28" s="64"/>
      <c r="C28" s="64"/>
      <c r="D28" s="64"/>
      <c r="E28" s="64"/>
      <c r="H28" s="1"/>
      <c r="I28" s="326" t="s">
        <v>215</v>
      </c>
      <c r="J28" s="325"/>
      <c r="L28" s="324">
        <v>0</v>
      </c>
      <c r="M28" s="323">
        <v>0</v>
      </c>
      <c r="N28" s="87"/>
    </row>
    <row r="29" spans="1:14" ht="12.75" customHeight="1">
      <c r="A29" s="327" t="s">
        <v>218</v>
      </c>
      <c r="B29" s="64"/>
      <c r="C29" s="64"/>
      <c r="D29" s="64"/>
      <c r="E29" s="64"/>
      <c r="H29" s="1"/>
      <c r="I29" s="326" t="s">
        <v>215</v>
      </c>
      <c r="J29" s="325"/>
      <c r="L29" s="324">
        <v>0</v>
      </c>
      <c r="M29" s="323">
        <v>0</v>
      </c>
      <c r="N29" s="87"/>
    </row>
    <row r="30" spans="1:14" ht="12.75" customHeight="1">
      <c r="A30" s="327" t="s">
        <v>217</v>
      </c>
      <c r="B30" s="64"/>
      <c r="C30" s="64"/>
      <c r="D30" s="64"/>
      <c r="E30" s="64"/>
      <c r="H30" s="1"/>
      <c r="I30" s="326" t="s">
        <v>215</v>
      </c>
      <c r="J30" s="325"/>
      <c r="L30" s="324">
        <v>0</v>
      </c>
      <c r="M30" s="323">
        <v>0</v>
      </c>
      <c r="N30" s="87"/>
    </row>
    <row r="31" spans="1:14" ht="12.75" customHeight="1">
      <c r="A31" s="327" t="s">
        <v>216</v>
      </c>
      <c r="B31" s="64"/>
      <c r="C31" s="64"/>
      <c r="D31" s="64"/>
      <c r="E31" s="64"/>
      <c r="H31" s="1"/>
      <c r="I31" s="326" t="s">
        <v>215</v>
      </c>
      <c r="J31" s="325"/>
      <c r="L31" s="324">
        <v>0</v>
      </c>
      <c r="M31" s="323">
        <v>0</v>
      </c>
      <c r="N31" s="87"/>
    </row>
    <row r="32" spans="1:14" ht="12.75" customHeight="1">
      <c r="A32" s="322" t="s">
        <v>214</v>
      </c>
      <c r="B32" s="321"/>
      <c r="C32" s="321"/>
      <c r="D32" s="321"/>
      <c r="E32" s="321"/>
      <c r="F32" s="320"/>
      <c r="H32" s="1"/>
      <c r="I32" s="310"/>
      <c r="L32" s="309">
        <v>0</v>
      </c>
      <c r="M32" s="319">
        <v>0</v>
      </c>
      <c r="N32" s="87"/>
    </row>
    <row r="33" spans="1:16" ht="12.75" customHeight="1">
      <c r="A33" s="1"/>
      <c r="B33" s="72"/>
      <c r="C33" s="72"/>
      <c r="D33" s="72"/>
      <c r="E33" s="72"/>
      <c r="F33" s="72"/>
      <c r="H33" s="1"/>
      <c r="I33" s="310"/>
      <c r="L33" s="309"/>
      <c r="M33" s="318"/>
      <c r="N33" s="317"/>
      <c r="P33" s="88"/>
    </row>
    <row r="34" spans="1:14" ht="12.75" customHeight="1">
      <c r="A34" s="312" t="s">
        <v>213</v>
      </c>
      <c r="B34" s="311"/>
      <c r="C34" s="311"/>
      <c r="D34" s="311"/>
      <c r="E34" s="314"/>
      <c r="F34" s="314"/>
      <c r="H34" s="1"/>
      <c r="I34" s="310"/>
      <c r="L34" s="309">
        <v>6977335328.93</v>
      </c>
      <c r="M34" s="308">
        <v>7047059034.43</v>
      </c>
      <c r="N34" s="316"/>
    </row>
    <row r="35" spans="1:26" ht="7.5" customHeight="1">
      <c r="A35" s="315"/>
      <c r="B35" s="314"/>
      <c r="C35" s="314"/>
      <c r="D35" s="314"/>
      <c r="E35" s="314"/>
      <c r="F35" s="314"/>
      <c r="H35" s="1"/>
      <c r="I35" s="310"/>
      <c r="L35" s="313"/>
      <c r="N35" s="19"/>
      <c r="Q35" s="301"/>
      <c r="R35" s="301"/>
      <c r="S35" s="301"/>
      <c r="T35" s="301"/>
      <c r="U35" s="301"/>
      <c r="V35" s="301"/>
      <c r="W35" s="301"/>
      <c r="X35" s="301"/>
      <c r="Y35" s="301"/>
      <c r="Z35" s="301"/>
    </row>
    <row r="36" spans="1:26" ht="12.75" customHeight="1">
      <c r="A36" s="312" t="s">
        <v>212</v>
      </c>
      <c r="B36" s="311"/>
      <c r="C36" s="311"/>
      <c r="D36" s="311"/>
      <c r="E36" s="311"/>
      <c r="F36" s="311"/>
      <c r="H36" s="1"/>
      <c r="I36" s="310"/>
      <c r="L36" s="309">
        <f>+L34</f>
        <v>6977335328.93</v>
      </c>
      <c r="M36" s="308">
        <f>M20+M32+M34</f>
        <v>7047059034.43</v>
      </c>
      <c r="N36" s="87"/>
      <c r="O36" s="88"/>
      <c r="P36" s="88"/>
      <c r="Q36" s="301"/>
      <c r="R36" s="301"/>
      <c r="S36" s="301"/>
      <c r="T36" s="301"/>
      <c r="U36" s="301"/>
      <c r="V36" s="301"/>
      <c r="W36" s="301"/>
      <c r="X36" s="301"/>
      <c r="Y36" s="301"/>
      <c r="Z36" s="301"/>
    </row>
    <row r="37" spans="1:25" ht="12.75" customHeight="1">
      <c r="A37" s="55"/>
      <c r="B37" s="12"/>
      <c r="C37" s="12"/>
      <c r="D37" s="12"/>
      <c r="E37" s="12"/>
      <c r="F37" s="12"/>
      <c r="G37" s="12"/>
      <c r="H37" s="55"/>
      <c r="I37" s="307"/>
      <c r="J37" s="12"/>
      <c r="K37" s="12"/>
      <c r="L37" s="306"/>
      <c r="M37" s="12"/>
      <c r="N37" s="21"/>
      <c r="P37" s="305"/>
      <c r="Q37" s="305"/>
      <c r="R37" s="305"/>
      <c r="S37" s="305"/>
      <c r="T37" s="305"/>
      <c r="V37" s="305"/>
      <c r="W37" s="305"/>
      <c r="X37" s="305"/>
      <c r="Y37" s="305"/>
    </row>
    <row r="38" spans="1:26" ht="25.5" customHeight="1">
      <c r="A38" s="304" t="s">
        <v>156</v>
      </c>
      <c r="B38" s="304"/>
      <c r="C38" s="304"/>
      <c r="D38" s="304"/>
      <c r="E38" s="304"/>
      <c r="F38" s="304"/>
      <c r="G38" s="304"/>
      <c r="H38" s="304"/>
      <c r="I38" s="304"/>
      <c r="J38" s="304"/>
      <c r="K38" s="304"/>
      <c r="L38" s="304"/>
      <c r="M38" s="304"/>
      <c r="P38" s="88"/>
      <c r="Q38" s="301"/>
      <c r="R38" s="301"/>
      <c r="S38" s="301"/>
      <c r="T38" s="301"/>
      <c r="U38" s="301"/>
      <c r="V38" s="301"/>
      <c r="W38" s="301"/>
      <c r="X38" s="301"/>
      <c r="Y38" s="301"/>
      <c r="Z38" s="301"/>
    </row>
    <row r="39" spans="1:26" ht="25.5" customHeight="1">
      <c r="A39" s="303"/>
      <c r="B39" s="303"/>
      <c r="C39" s="303"/>
      <c r="D39" s="303"/>
      <c r="E39" s="303"/>
      <c r="F39" s="303"/>
      <c r="G39" s="303"/>
      <c r="H39" s="303"/>
      <c r="I39" s="303"/>
      <c r="J39" s="303"/>
      <c r="K39" s="303"/>
      <c r="L39" s="303"/>
      <c r="M39" s="303"/>
      <c r="O39" s="302"/>
      <c r="P39" s="88"/>
      <c r="Q39" s="301"/>
      <c r="R39" s="301"/>
      <c r="S39" s="301"/>
      <c r="T39" s="301"/>
      <c r="U39" s="301"/>
      <c r="V39" s="301"/>
      <c r="W39" s="301"/>
      <c r="X39" s="301"/>
      <c r="Y39" s="301"/>
      <c r="Z39" s="301"/>
    </row>
    <row r="40" ht="30.75" customHeight="1"/>
  </sheetData>
  <sheetProtection/>
  <mergeCells count="59">
    <mergeCell ref="A38:M38"/>
    <mergeCell ref="M31:N31"/>
    <mergeCell ref="A32:E32"/>
    <mergeCell ref="M32:N32"/>
    <mergeCell ref="P37:T37"/>
    <mergeCell ref="V37:Y37"/>
    <mergeCell ref="A34:D34"/>
    <mergeCell ref="M34:N34"/>
    <mergeCell ref="M36:N36"/>
    <mergeCell ref="A36:F36"/>
    <mergeCell ref="A27:E27"/>
    <mergeCell ref="M27:N27"/>
    <mergeCell ref="A28:E28"/>
    <mergeCell ref="M28:N28"/>
    <mergeCell ref="A29:E29"/>
    <mergeCell ref="M29:N29"/>
    <mergeCell ref="A30:E30"/>
    <mergeCell ref="M30:N30"/>
    <mergeCell ref="A31:E31"/>
    <mergeCell ref="A23:E23"/>
    <mergeCell ref="J23:K23"/>
    <mergeCell ref="M23:N23"/>
    <mergeCell ref="A24:E24"/>
    <mergeCell ref="M24:N24"/>
    <mergeCell ref="A25:E25"/>
    <mergeCell ref="M25:N25"/>
    <mergeCell ref="A19:E19"/>
    <mergeCell ref="M19:N19"/>
    <mergeCell ref="A20:E20"/>
    <mergeCell ref="M20:N20"/>
    <mergeCell ref="B21:D21"/>
    <mergeCell ref="A22:E22"/>
    <mergeCell ref="M22:N22"/>
    <mergeCell ref="A16:E16"/>
    <mergeCell ref="M16:N16"/>
    <mergeCell ref="A17:E17"/>
    <mergeCell ref="M17:N17"/>
    <mergeCell ref="A18:E18"/>
    <mergeCell ref="M18:N18"/>
    <mergeCell ref="A12:E12"/>
    <mergeCell ref="M12:N12"/>
    <mergeCell ref="A13:E13"/>
    <mergeCell ref="M13:N13"/>
    <mergeCell ref="A15:E15"/>
    <mergeCell ref="M15:N15"/>
    <mergeCell ref="A8:E8"/>
    <mergeCell ref="B9:D9"/>
    <mergeCell ref="A10:E10"/>
    <mergeCell ref="M10:N10"/>
    <mergeCell ref="A11:E11"/>
    <mergeCell ref="J11:K11"/>
    <mergeCell ref="M11:N11"/>
    <mergeCell ref="A2:N4"/>
    <mergeCell ref="A6:G7"/>
    <mergeCell ref="H6:I7"/>
    <mergeCell ref="J6:K7"/>
    <mergeCell ref="L6:L7"/>
    <mergeCell ref="M6:N7"/>
    <mergeCell ref="A5:N5"/>
  </mergeCells>
  <printOptions/>
  <pageMargins left="0.5511811023622047" right="0" top="0.1968503937007874" bottom="0" header="0" footer="0"/>
  <pageSetup firstPageNumber="1" useFirstPageNumber="1" fitToHeight="0" fitToWidth="0" horizontalDpi="600" verticalDpi="600" orientation="portrait" scale="75" r:id="rId2"/>
  <headerFooter alignWithMargins="0">
    <oddFooter>&amp;C&amp;11Página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Alonzo Alonzo Amayrani Guadalupe</cp:lastModifiedBy>
  <cp:lastPrinted>2022-07-12T13:32:26Z</cp:lastPrinted>
  <dcterms:created xsi:type="dcterms:W3CDTF">2017-03-06T21:28:53Z</dcterms:created>
  <dcterms:modified xsi:type="dcterms:W3CDTF">2022-07-21T16:13:07Z</dcterms:modified>
  <cp:category/>
  <cp:version/>
  <cp:contentType/>
  <cp:contentStatus/>
</cp:coreProperties>
</file>