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ESTADOS FINANCIEROS MARZO 2021\ESTADOS FINANCIEROS MARZO 2021\"/>
    </mc:Choice>
  </mc:AlternateContent>
  <bookViews>
    <workbookView xWindow="0" yWindow="0" windowWidth="20490" windowHeight="7050" tabRatio="500"/>
  </bookViews>
  <sheets>
    <sheet name="Sheet1" sheetId="1" r:id="rId1"/>
  </sheets>
  <definedNames>
    <definedName name="_xlnm.Print_Area" localSheetId="0">Sheet1!$C$1:$V$60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1" l="1"/>
  <c r="Q44" i="1"/>
  <c r="S44" i="1" s="1"/>
  <c r="Q40" i="1"/>
  <c r="S40" i="1" s="1"/>
  <c r="Q36" i="1"/>
  <c r="H28" i="1" l="1"/>
  <c r="K28" i="1" l="1"/>
  <c r="K12" i="1"/>
  <c r="H12" i="1" l="1"/>
  <c r="S14" i="1" l="1"/>
  <c r="Q16" i="1"/>
  <c r="M12" i="1"/>
  <c r="S16" i="1" l="1"/>
  <c r="Q24" i="1"/>
  <c r="S24" i="1"/>
  <c r="H10" i="1"/>
  <c r="Q22" i="1"/>
  <c r="M28" i="1" l="1"/>
  <c r="K10" i="1"/>
  <c r="Q30" i="1"/>
  <c r="M10" i="1" l="1"/>
  <c r="Q38" i="1"/>
  <c r="Q34" i="1"/>
  <c r="Q32" i="1"/>
  <c r="Q18" i="1"/>
  <c r="Q12" i="1" s="1"/>
  <c r="Q28" i="1" l="1"/>
  <c r="S18" i="1"/>
  <c r="S38" i="1"/>
  <c r="S36" i="1"/>
  <c r="S34" i="1"/>
  <c r="S32" i="1"/>
  <c r="S30" i="1"/>
  <c r="S22" i="1"/>
  <c r="Q26" i="1"/>
  <c r="S26" i="1" s="1"/>
  <c r="Q20" i="1"/>
  <c r="S20" i="1" s="1"/>
  <c r="S12" i="1" l="1"/>
  <c r="S28" i="1"/>
  <c r="Q10" i="1"/>
  <c r="S46" i="1"/>
  <c r="S42" i="1"/>
  <c r="S10" i="1" l="1"/>
</calcChain>
</file>

<file path=xl/sharedStrings.xml><?xml version="1.0" encoding="utf-8"?>
<sst xmlns="http://schemas.openxmlformats.org/spreadsheetml/2006/main" count="30" uniqueCount="30">
  <si>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</si>
  <si>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</si>
  <si>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</si>
  <si>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</si>
  <si>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</si>
  <si>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</si>
  <si>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</si>
  <si>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</si>
  <si>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</si>
  <si>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</si>
  <si>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</si>
  <si>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</si>
  <si>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</si>
  <si>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</si>
  <si>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</si>
  <si>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</si>
  <si>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</si>
  <si>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</si>
  <si>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</si>
  <si>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</si>
  <si>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</si>
  <si>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</si>
  <si>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</si>
  <si>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</si>
  <si>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</si>
  <si>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MUNICIPIO DE MÉRIDA YUCATÁN</t>
  </si>
  <si>
    <t>INVERSIONES FINANCIERAS A LARGO PLAZO</t>
  </si>
  <si>
    <t xml:space="preserve">ESTADO ANALÍTICO DEL ACTIVO 
</t>
  </si>
  <si>
    <t>DEL 1 DE ENERO AL 31 DE MARZO 2021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</si>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</sst>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#,##0.00"/>
    <numFmt numFmtId="165" formatCode="#,##0.0"/>
    <numFmt numFmtId="166" formatCode="&quot;$&quot;#,##0.0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7"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0" fontId="0" fillId="0" borderId="4" xfId="0" applyBorder="1">
      <alignment vertical="top"/>
    </xf>
    <xf numFmtId="0" fontId="0" fillId="0" borderId="0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2" borderId="0" xfId="0" applyFill="1" applyBorder="1">
      <alignment vertical="top"/>
    </xf>
    <xf numFmtId="0" fontId="0" fillId="0" borderId="3" xfId="0" applyBorder="1">
      <alignment vertical="top"/>
    </xf>
    <xf numFmtId="0" fontId="0" fillId="2" borderId="4" xfId="0" applyFill="1" applyBorder="1">
      <alignment vertical="top"/>
    </xf>
    <xf numFmtId="0" fontId="0" fillId="2" borderId="1" xfId="0" applyFill="1" applyBorder="1">
      <alignment vertical="top"/>
    </xf>
    <xf numFmtId="0" fontId="0" fillId="2" borderId="3" xfId="0" applyFill="1" applyBorder="1">
      <alignment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2" fillId="2" borderId="7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right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5" xfId="0" applyFill="1" applyBorder="1">
      <alignment vertical="top"/>
    </xf>
    <xf numFmtId="0" fontId="0" fillId="0" borderId="4" xfId="0" applyFill="1" applyBorder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4" fontId="0" fillId="0" borderId="0" xfId="0" applyNumberFormat="1" applyBorder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4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6" fontId="4" fillId="0" borderId="4" xfId="0" applyNumberFormat="1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4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51</xdr:row>
      <xdr:rowOff>123825</xdr:rowOff>
    </xdr:from>
    <xdr:to>
      <xdr:col>19</xdr:col>
      <xdr:colOff>142875</xdr:colOff>
      <xdr:row>58</xdr:row>
      <xdr:rowOff>114300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581150" y="6534150"/>
          <a:ext cx="7981950" cy="1123950"/>
          <a:chOff x="542925" y="4581525"/>
          <a:chExt cx="7505699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5" y="4581525"/>
            <a:ext cx="2514600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</a:t>
            </a:r>
          </a:p>
          <a:p>
            <a:pPr algn="ctr"/>
            <a:r>
              <a:rPr lang="es-MX" sz="1100"/>
              <a:t>LIC. ALEJANDRO IVÁN RUZ CASTRO</a:t>
            </a:r>
          </a:p>
          <a:p>
            <a:pPr algn="ctr"/>
            <a:r>
              <a:rPr lang="es-MX" sz="1100"/>
              <a:t>PRESIDENTE</a:t>
            </a:r>
            <a:r>
              <a:rPr lang="es-MX" sz="1100" baseline="0"/>
              <a:t> MUNICIPAL</a:t>
            </a:r>
            <a:endParaRPr lang="es-MX" sz="110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___________________________________________</a:t>
            </a:r>
          </a:p>
          <a:p>
            <a:pPr algn="ctr"/>
            <a:r>
              <a:rPr lang="es-MX" sz="1100"/>
              <a:t>LIC. LAURA CRISTINA</a:t>
            </a:r>
            <a:r>
              <a:rPr lang="es-MX" sz="1100" baseline="0"/>
              <a:t> MUÑOZ MOLINA</a:t>
            </a:r>
            <a:endParaRPr lang="es-MX" sz="1100"/>
          </a:p>
          <a:p>
            <a:pPr algn="ctr"/>
            <a:r>
              <a:rPr lang="es-MX" sz="1100"/>
              <a:t>DIRECTORA</a:t>
            </a:r>
            <a:r>
              <a:rPr lang="es-MX" sz="1100" baseline="0"/>
              <a:t> DE FINANZAS Y TESORERA MUNICIPAL</a:t>
            </a:r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1"/>
  <sheetViews>
    <sheetView showGridLines="0" tabSelected="1" zoomScaleNormal="100" workbookViewId="0">
      <pane xSplit="7" ySplit="7" topLeftCell="H51" activePane="bottomRight" state="frozen"/>
      <selection pane="topRight" activeCell="H1" sqref="H1"/>
      <selection pane="bottomLeft" activeCell="A8" sqref="A8"/>
      <selection pane="bottomRight" activeCell="W60" sqref="W60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64" t="s">
        <v>25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</row>
    <row r="2" spans="3:24" ht="15" customHeight="1">
      <c r="C2" s="24"/>
      <c r="D2" s="25"/>
      <c r="E2" s="66" t="s">
        <v>27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</row>
    <row r="3" spans="3:24" s="36" customFormat="1" ht="15" customHeight="1">
      <c r="C3" s="24"/>
      <c r="D3" s="25"/>
      <c r="E3" s="66" t="s">
        <v>28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</row>
    <row r="4" spans="3:24" ht="15">
      <c r="C4" s="26"/>
      <c r="D4" s="27"/>
      <c r="E4" s="68" t="s">
        <v>29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</row>
    <row r="5" spans="3:24" ht="13.5" customHeight="1">
      <c r="C5" s="73" t="s">
        <v>0</v>
      </c>
      <c r="D5" s="74"/>
      <c r="E5" s="74"/>
      <c r="F5" s="74"/>
      <c r="G5" s="75"/>
      <c r="H5" s="9"/>
      <c r="I5" s="74" t="s">
        <v>1</v>
      </c>
      <c r="J5" s="12"/>
      <c r="K5" s="71" t="s">
        <v>2</v>
      </c>
      <c r="L5" s="13"/>
      <c r="M5" s="70" t="s">
        <v>3</v>
      </c>
      <c r="N5" s="71"/>
      <c r="O5" s="71"/>
      <c r="P5" s="72"/>
      <c r="Q5" s="70" t="s">
        <v>4</v>
      </c>
      <c r="R5" s="72"/>
      <c r="S5" s="12"/>
      <c r="T5" s="71" t="s">
        <v>5</v>
      </c>
      <c r="U5" s="71"/>
      <c r="V5" s="13"/>
    </row>
    <row r="6" spans="3:24" ht="11.25" customHeight="1">
      <c r="C6" s="11"/>
      <c r="D6" s="9"/>
      <c r="E6" s="9"/>
      <c r="F6" s="9"/>
      <c r="G6" s="14"/>
      <c r="H6" s="9"/>
      <c r="I6" s="74"/>
      <c r="J6" s="11"/>
      <c r="K6" s="74"/>
      <c r="L6" s="14"/>
      <c r="M6" s="73"/>
      <c r="N6" s="74"/>
      <c r="O6" s="74"/>
      <c r="P6" s="75"/>
      <c r="Q6" s="73"/>
      <c r="R6" s="75"/>
      <c r="S6" s="11"/>
      <c r="T6" s="74"/>
      <c r="U6" s="74"/>
      <c r="V6" s="14"/>
    </row>
    <row r="7" spans="3:24" ht="11.25" customHeight="1">
      <c r="C7" s="15"/>
      <c r="D7" s="16"/>
      <c r="E7" s="16"/>
      <c r="F7" s="16"/>
      <c r="G7" s="17"/>
      <c r="H7" s="16"/>
      <c r="I7" s="18"/>
      <c r="J7" s="15"/>
      <c r="K7" s="18"/>
      <c r="L7" s="17"/>
      <c r="M7" s="61"/>
      <c r="N7" s="63"/>
      <c r="O7" s="63"/>
      <c r="P7" s="62"/>
      <c r="Q7" s="61"/>
      <c r="R7" s="62"/>
      <c r="S7" s="15"/>
      <c r="T7" s="63"/>
      <c r="U7" s="63"/>
      <c r="V7" s="17"/>
    </row>
    <row r="8" spans="3:24" ht="10.5" customHeight="1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>
      <c r="C10" s="3"/>
      <c r="D10" s="4"/>
      <c r="E10" s="54" t="s">
        <v>6</v>
      </c>
      <c r="F10" s="54"/>
      <c r="G10" s="54"/>
      <c r="H10" s="55">
        <f>H12+H28</f>
        <v>12446833604.040001</v>
      </c>
      <c r="I10" s="56"/>
      <c r="J10" s="30"/>
      <c r="K10" s="57">
        <f>K12+K28</f>
        <v>10285484335.52</v>
      </c>
      <c r="L10" s="56"/>
      <c r="M10" s="55">
        <f>M12+M28</f>
        <v>9928779639.7599983</v>
      </c>
      <c r="N10" s="57"/>
      <c r="O10" s="57"/>
      <c r="P10" s="56"/>
      <c r="Q10" s="55">
        <f>Q12+Q28</f>
        <v>12803538299.800001</v>
      </c>
      <c r="R10" s="56"/>
      <c r="S10" s="55">
        <f>S12+S28</f>
        <v>356704695.760001</v>
      </c>
      <c r="T10" s="57"/>
      <c r="U10" s="57"/>
      <c r="V10" s="29"/>
      <c r="W10" s="57"/>
      <c r="X10" s="57"/>
    </row>
    <row r="11" spans="3:24" ht="3.75" hidden="1" customHeight="1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39" customFormat="1">
      <c r="C12" s="30"/>
      <c r="D12" s="28"/>
      <c r="E12" s="76" t="s">
        <v>7</v>
      </c>
      <c r="F12" s="76"/>
      <c r="G12" s="76"/>
      <c r="H12" s="55">
        <f>H14+H16+H18+H22-H24</f>
        <v>487688153.60000002</v>
      </c>
      <c r="I12" s="56"/>
      <c r="J12" s="30"/>
      <c r="K12" s="57">
        <f>K14+K16+K18+K22+K24</f>
        <v>4223497034.8099999</v>
      </c>
      <c r="L12" s="56"/>
      <c r="M12" s="55">
        <f>M14+M16+M18+M22</f>
        <v>3897543892.2299995</v>
      </c>
      <c r="N12" s="57"/>
      <c r="O12" s="57"/>
      <c r="P12" s="56"/>
      <c r="Q12" s="55">
        <f>Q14+Q16+Q18+Q22-Q24</f>
        <v>813641296.18000054</v>
      </c>
      <c r="R12" s="56"/>
      <c r="S12" s="55">
        <f>S14+S16+S18+S22-S24</f>
        <v>325953142.58000052</v>
      </c>
      <c r="T12" s="57"/>
      <c r="U12" s="57"/>
      <c r="V12" s="29"/>
      <c r="W12" s="40"/>
      <c r="X12" s="40"/>
    </row>
    <row r="13" spans="3:24" ht="0.75" customHeight="1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>
      <c r="C14" s="3"/>
      <c r="D14" s="4"/>
      <c r="E14" s="51" t="s">
        <v>8</v>
      </c>
      <c r="F14" s="51"/>
      <c r="G14" s="51"/>
      <c r="H14" s="43">
        <v>425256170.55000001</v>
      </c>
      <c r="I14" s="44"/>
      <c r="J14" s="30"/>
      <c r="K14" s="45">
        <v>2724317716.5500002</v>
      </c>
      <c r="L14" s="44"/>
      <c r="M14" s="43">
        <v>2367452488.3499999</v>
      </c>
      <c r="N14" s="45"/>
      <c r="O14" s="45"/>
      <c r="P14" s="44"/>
      <c r="Q14" s="43">
        <f>+H14+K14-M14</f>
        <v>782121398.75000048</v>
      </c>
      <c r="R14" s="45"/>
      <c r="S14" s="43">
        <f>Q14-H14</f>
        <v>356865228.20000046</v>
      </c>
      <c r="T14" s="45"/>
      <c r="U14" s="45"/>
      <c r="V14" s="5"/>
      <c r="W14" s="37"/>
      <c r="X14" s="37"/>
    </row>
    <row r="15" spans="3:24" ht="0.75" customHeight="1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>
      <c r="C16" s="3"/>
      <c r="D16" s="4"/>
      <c r="E16" s="51" t="s">
        <v>9</v>
      </c>
      <c r="F16" s="51"/>
      <c r="G16" s="51"/>
      <c r="H16" s="43">
        <v>24038446.25</v>
      </c>
      <c r="I16" s="44"/>
      <c r="J16" s="30"/>
      <c r="K16" s="45">
        <v>1497123983.99</v>
      </c>
      <c r="L16" s="44"/>
      <c r="M16" s="43">
        <v>1498088434.5599999</v>
      </c>
      <c r="N16" s="45"/>
      <c r="O16" s="45"/>
      <c r="P16" s="44"/>
      <c r="Q16" s="43">
        <f>+H16+K16-M16</f>
        <v>23073995.680000067</v>
      </c>
      <c r="R16" s="44"/>
      <c r="S16" s="43">
        <f>Q16-H16</f>
        <v>-964450.56999993324</v>
      </c>
      <c r="T16" s="45"/>
      <c r="U16" s="45"/>
      <c r="V16" s="5"/>
      <c r="W16" s="37"/>
      <c r="X16" s="37"/>
    </row>
    <row r="17" spans="3:24" ht="0.75" customHeight="1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>
      <c r="C18" s="3"/>
      <c r="D18" s="4"/>
      <c r="E18" s="51" t="s">
        <v>10</v>
      </c>
      <c r="F18" s="51"/>
      <c r="G18" s="51"/>
      <c r="H18" s="43">
        <v>35990936.799999997</v>
      </c>
      <c r="I18" s="44"/>
      <c r="J18" s="30"/>
      <c r="K18" s="45">
        <v>594390.73</v>
      </c>
      <c r="L18" s="44"/>
      <c r="M18" s="43">
        <v>31722768.219999999</v>
      </c>
      <c r="N18" s="45"/>
      <c r="O18" s="45"/>
      <c r="P18" s="44"/>
      <c r="Q18" s="43">
        <f>+H18+K18-M18</f>
        <v>4862559.3099999949</v>
      </c>
      <c r="R18" s="44"/>
      <c r="S18" s="43">
        <f>Q18-H18</f>
        <v>-31128377.490000002</v>
      </c>
      <c r="T18" s="45"/>
      <c r="U18" s="45"/>
      <c r="V18" s="5"/>
      <c r="W18" s="37"/>
      <c r="X18" s="37"/>
    </row>
    <row r="19" spans="3:24" ht="0.75" customHeight="1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>
      <c r="C20" s="3"/>
      <c r="D20" s="4"/>
      <c r="E20" s="51" t="s">
        <v>11</v>
      </c>
      <c r="F20" s="51"/>
      <c r="G20" s="51"/>
      <c r="H20" s="43">
        <v>0</v>
      </c>
      <c r="I20" s="44"/>
      <c r="J20" s="30"/>
      <c r="K20" s="45">
        <v>0</v>
      </c>
      <c r="L20" s="44"/>
      <c r="M20" s="43">
        <v>0</v>
      </c>
      <c r="N20" s="45"/>
      <c r="O20" s="45"/>
      <c r="P20" s="44"/>
      <c r="Q20" s="43">
        <f>H20+K20-M20</f>
        <v>0</v>
      </c>
      <c r="R20" s="44"/>
      <c r="S20" s="43">
        <f>Q20-H20</f>
        <v>0</v>
      </c>
      <c r="T20" s="45"/>
      <c r="U20" s="45"/>
      <c r="V20" s="5"/>
      <c r="W20" s="38"/>
      <c r="X20" s="37"/>
    </row>
    <row r="21" spans="3:24" ht="0.75" customHeight="1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>
      <c r="C22" s="3"/>
      <c r="D22" s="4"/>
      <c r="E22" s="51" t="s">
        <v>12</v>
      </c>
      <c r="F22" s="51"/>
      <c r="G22" s="51"/>
      <c r="H22" s="43">
        <v>2402600</v>
      </c>
      <c r="I22" s="44"/>
      <c r="J22" s="30"/>
      <c r="K22" s="45">
        <v>1460943.54</v>
      </c>
      <c r="L22" s="44"/>
      <c r="M22" s="43">
        <v>280201.09999999998</v>
      </c>
      <c r="N22" s="45"/>
      <c r="O22" s="45"/>
      <c r="P22" s="44"/>
      <c r="Q22" s="43">
        <f>H22+K22-M22</f>
        <v>3583342.44</v>
      </c>
      <c r="R22" s="44"/>
      <c r="S22" s="43">
        <f>Q22-H22</f>
        <v>1180742.44</v>
      </c>
      <c r="T22" s="45"/>
      <c r="U22" s="45"/>
      <c r="V22" s="5"/>
      <c r="W22" s="37"/>
      <c r="X22" s="37"/>
    </row>
    <row r="23" spans="3:24" ht="0.75" customHeight="1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39" customFormat="1" ht="14.25" customHeight="1">
      <c r="C24" s="30"/>
      <c r="D24" s="28"/>
      <c r="E24" s="42" t="s">
        <v>13</v>
      </c>
      <c r="F24" s="42"/>
      <c r="G24" s="42"/>
      <c r="H24" s="46">
        <v>0</v>
      </c>
      <c r="I24" s="47"/>
      <c r="J24" s="30"/>
      <c r="K24" s="45">
        <v>0</v>
      </c>
      <c r="L24" s="44"/>
      <c r="M24" s="43">
        <v>0</v>
      </c>
      <c r="N24" s="45"/>
      <c r="O24" s="45"/>
      <c r="P24" s="44"/>
      <c r="Q24" s="60">
        <f>M24-K24+H24</f>
        <v>0</v>
      </c>
      <c r="R24" s="44"/>
      <c r="S24" s="43">
        <f>Q24-H24</f>
        <v>0</v>
      </c>
      <c r="T24" s="45"/>
      <c r="U24" s="45"/>
      <c r="V24" s="29"/>
      <c r="W24" s="28"/>
      <c r="X24" s="28"/>
    </row>
    <row r="25" spans="3:24" ht="0.75" customHeight="1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>
      <c r="C26" s="3"/>
      <c r="D26" s="4"/>
      <c r="E26" s="51" t="s">
        <v>14</v>
      </c>
      <c r="F26" s="51"/>
      <c r="G26" s="51"/>
      <c r="H26" s="43">
        <v>0</v>
      </c>
      <c r="I26" s="44"/>
      <c r="J26" s="30"/>
      <c r="K26" s="45">
        <v>0</v>
      </c>
      <c r="L26" s="44"/>
      <c r="M26" s="43">
        <v>0</v>
      </c>
      <c r="N26" s="45"/>
      <c r="O26" s="45"/>
      <c r="P26" s="44"/>
      <c r="Q26" s="43">
        <f>H26+K26-M26</f>
        <v>0</v>
      </c>
      <c r="R26" s="44"/>
      <c r="S26" s="52">
        <f>Q26-H26</f>
        <v>0</v>
      </c>
      <c r="T26" s="53"/>
      <c r="U26" s="53"/>
      <c r="V26" s="5"/>
      <c r="W26" s="37"/>
      <c r="X26" s="37"/>
    </row>
    <row r="27" spans="3:24" ht="2.25" customHeight="1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>
      <c r="C28" s="3"/>
      <c r="D28" s="4"/>
      <c r="E28" s="54" t="s">
        <v>15</v>
      </c>
      <c r="F28" s="54"/>
      <c r="G28" s="54"/>
      <c r="H28" s="55">
        <f>H30+H32+H34+H36+H38+H40+H44</f>
        <v>11959145450.440001</v>
      </c>
      <c r="I28" s="56"/>
      <c r="J28" s="30"/>
      <c r="K28" s="57">
        <f>K30+K32+K34+K36+K38+K40+K44</f>
        <v>6061987300.71</v>
      </c>
      <c r="L28" s="56"/>
      <c r="M28" s="55">
        <f>M30+M32+M34+M36+M38+M40+M44</f>
        <v>6031235747.5299997</v>
      </c>
      <c r="N28" s="57"/>
      <c r="O28" s="57"/>
      <c r="P28" s="56"/>
      <c r="Q28" s="55">
        <f>Q30+Q32+Q34+Q36+Q38+Q40+Q44</f>
        <v>11989897003.620001</v>
      </c>
      <c r="R28" s="56"/>
      <c r="S28" s="58">
        <f>S30+S32+S34+S36+S38+S40-S44</f>
        <v>30751553.180000488</v>
      </c>
      <c r="T28" s="59"/>
      <c r="U28" s="59"/>
      <c r="V28" s="5"/>
      <c r="W28" s="59"/>
      <c r="X28" s="59"/>
    </row>
    <row r="29" spans="3:24" ht="0.75" customHeight="1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>
      <c r="C30" s="3"/>
      <c r="D30" s="4"/>
      <c r="E30" s="51" t="s">
        <v>26</v>
      </c>
      <c r="F30" s="51"/>
      <c r="G30" s="51"/>
      <c r="H30" s="43">
        <v>946651180.65999997</v>
      </c>
      <c r="I30" s="44"/>
      <c r="J30" s="30"/>
      <c r="K30" s="45">
        <v>28413809.800000001</v>
      </c>
      <c r="L30" s="44"/>
      <c r="M30" s="43">
        <v>7816374.6500000004</v>
      </c>
      <c r="N30" s="45"/>
      <c r="O30" s="45"/>
      <c r="P30" s="44"/>
      <c r="Q30" s="43">
        <f>+H30+K30-M30</f>
        <v>967248615.80999994</v>
      </c>
      <c r="R30" s="44"/>
      <c r="S30" s="52">
        <f>Q30-H30</f>
        <v>20597435.149999976</v>
      </c>
      <c r="T30" s="53"/>
      <c r="U30" s="53"/>
      <c r="V30" s="5"/>
      <c r="W30" s="37"/>
      <c r="X30" s="38"/>
    </row>
    <row r="31" spans="3:24" ht="0.75" customHeight="1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>
      <c r="C32" s="3"/>
      <c r="D32" s="4"/>
      <c r="E32" s="51" t="s">
        <v>16</v>
      </c>
      <c r="F32" s="51"/>
      <c r="G32" s="51"/>
      <c r="H32" s="43">
        <v>110193172.47</v>
      </c>
      <c r="I32" s="44"/>
      <c r="J32" s="30"/>
      <c r="K32" s="45">
        <v>2397610.0699999998</v>
      </c>
      <c r="L32" s="44"/>
      <c r="M32" s="43">
        <v>6577441.8399999999</v>
      </c>
      <c r="N32" s="45"/>
      <c r="O32" s="45"/>
      <c r="P32" s="44"/>
      <c r="Q32" s="43">
        <f>+H32+K32-M32</f>
        <v>106013340.69999999</v>
      </c>
      <c r="R32" s="44"/>
      <c r="S32" s="52">
        <f>Q32-H32</f>
        <v>-4179831.7700000107</v>
      </c>
      <c r="T32" s="53"/>
      <c r="U32" s="53"/>
      <c r="V32" s="5"/>
      <c r="W32" s="37"/>
      <c r="X32" s="37"/>
    </row>
    <row r="33" spans="3:25" ht="0.75" customHeight="1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>
      <c r="C34" s="3"/>
      <c r="D34" s="4"/>
      <c r="E34" s="51" t="s">
        <v>17</v>
      </c>
      <c r="F34" s="51"/>
      <c r="G34" s="51"/>
      <c r="H34" s="43">
        <v>10707710473.870001</v>
      </c>
      <c r="I34" s="44"/>
      <c r="J34" s="30"/>
      <c r="K34" s="45">
        <v>6016132724.6000004</v>
      </c>
      <c r="L34" s="44"/>
      <c r="M34" s="43">
        <v>5989583950.4099998</v>
      </c>
      <c r="N34" s="45"/>
      <c r="O34" s="45"/>
      <c r="P34" s="44"/>
      <c r="Q34" s="43">
        <f>+H34+K34-M34</f>
        <v>10734259248.060001</v>
      </c>
      <c r="R34" s="44"/>
      <c r="S34" s="52">
        <f>Q34-H34</f>
        <v>26548774.190000534</v>
      </c>
      <c r="T34" s="53"/>
      <c r="U34" s="53"/>
      <c r="V34" s="5"/>
      <c r="W34" s="37"/>
      <c r="X34" s="37"/>
      <c r="Y34" s="37"/>
    </row>
    <row r="35" spans="3:25" ht="0.75" customHeight="1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>
      <c r="C36" s="3"/>
      <c r="D36" s="4"/>
      <c r="E36" s="51" t="s">
        <v>18</v>
      </c>
      <c r="F36" s="51"/>
      <c r="G36" s="51"/>
      <c r="H36" s="43">
        <v>775199758.02999997</v>
      </c>
      <c r="I36" s="44"/>
      <c r="J36" s="30"/>
      <c r="K36" s="45">
        <v>10253810.92</v>
      </c>
      <c r="L36" s="44"/>
      <c r="M36" s="43">
        <v>14725963.699999999</v>
      </c>
      <c r="N36" s="45"/>
      <c r="O36" s="45"/>
      <c r="P36" s="44"/>
      <c r="Q36" s="43">
        <f>+H36+K36-M36</f>
        <v>770727605.24999988</v>
      </c>
      <c r="R36" s="44"/>
      <c r="S36" s="52">
        <f>Q36-H36</f>
        <v>-4472152.7800000906</v>
      </c>
      <c r="T36" s="53"/>
      <c r="U36" s="53"/>
      <c r="V36" s="5"/>
      <c r="W36" s="37"/>
      <c r="X36" s="37"/>
      <c r="Y36" s="37"/>
    </row>
    <row r="37" spans="3:25" ht="0.75" customHeight="1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>
      <c r="C38" s="3"/>
      <c r="D38" s="4"/>
      <c r="E38" s="51" t="s">
        <v>19</v>
      </c>
      <c r="F38" s="51"/>
      <c r="G38" s="51"/>
      <c r="H38" s="43">
        <v>19600531.890000001</v>
      </c>
      <c r="I38" s="44"/>
      <c r="J38" s="30"/>
      <c r="K38" s="45">
        <v>260027.7</v>
      </c>
      <c r="L38" s="44"/>
      <c r="M38" s="43">
        <v>122942.6</v>
      </c>
      <c r="N38" s="45"/>
      <c r="O38" s="45"/>
      <c r="P38" s="44"/>
      <c r="Q38" s="43">
        <f>+H38+K38-M38</f>
        <v>19737616.989999998</v>
      </c>
      <c r="R38" s="44"/>
      <c r="S38" s="52">
        <f>Q38-H38</f>
        <v>137085.09999999776</v>
      </c>
      <c r="T38" s="53"/>
      <c r="U38" s="53"/>
      <c r="V38" s="5"/>
      <c r="W38" s="37"/>
      <c r="X38" s="37"/>
      <c r="Y38" s="37"/>
    </row>
    <row r="39" spans="3:25" ht="0.75" customHeight="1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39" customFormat="1" ht="14.25" customHeight="1">
      <c r="C40" s="30"/>
      <c r="D40" s="28"/>
      <c r="E40" s="42" t="s">
        <v>20</v>
      </c>
      <c r="F40" s="42"/>
      <c r="G40" s="42"/>
      <c r="H40" s="46">
        <v>-599337369.33000004</v>
      </c>
      <c r="I40" s="47"/>
      <c r="J40" s="30"/>
      <c r="K40" s="45">
        <v>4518503.21</v>
      </c>
      <c r="L40" s="44"/>
      <c r="M40" s="43">
        <v>12403312.550000001</v>
      </c>
      <c r="N40" s="45"/>
      <c r="O40" s="45"/>
      <c r="P40" s="44"/>
      <c r="Q40" s="46">
        <f>+H40+K40-M40</f>
        <v>-607222178.66999996</v>
      </c>
      <c r="R40" s="47"/>
      <c r="S40" s="46">
        <f>Q40-H40</f>
        <v>-7884809.3399999142</v>
      </c>
      <c r="T40" s="50"/>
      <c r="U40" s="50"/>
      <c r="V40" s="29"/>
      <c r="W40" s="40"/>
      <c r="X40" s="28"/>
      <c r="Y40" s="28"/>
    </row>
    <row r="41" spans="3:25" s="39" customFormat="1" ht="0.75" customHeight="1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39" customFormat="1" ht="14.25" customHeight="1">
      <c r="C42" s="30"/>
      <c r="D42" s="28"/>
      <c r="E42" s="42" t="s">
        <v>21</v>
      </c>
      <c r="F42" s="42"/>
      <c r="G42" s="42"/>
      <c r="H42" s="43">
        <v>0</v>
      </c>
      <c r="I42" s="44"/>
      <c r="J42" s="30"/>
      <c r="K42" s="45">
        <v>0</v>
      </c>
      <c r="L42" s="44"/>
      <c r="M42" s="43">
        <v>0</v>
      </c>
      <c r="N42" s="45"/>
      <c r="O42" s="45"/>
      <c r="P42" s="44"/>
      <c r="Q42" s="43">
        <v>0</v>
      </c>
      <c r="R42" s="44"/>
      <c r="S42" s="43">
        <f>Q42-H42</f>
        <v>0</v>
      </c>
      <c r="T42" s="45"/>
      <c r="U42" s="45"/>
      <c r="V42" s="29"/>
      <c r="W42" s="40"/>
      <c r="X42" s="28"/>
      <c r="Y42" s="28"/>
    </row>
    <row r="43" spans="3:25" s="39" customFormat="1" ht="0.75" customHeight="1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39" customFormat="1" ht="14.25" customHeight="1">
      <c r="C44" s="30"/>
      <c r="D44" s="28"/>
      <c r="E44" s="42" t="s">
        <v>22</v>
      </c>
      <c r="F44" s="42"/>
      <c r="G44" s="42"/>
      <c r="H44" s="46">
        <v>-872297.15</v>
      </c>
      <c r="I44" s="47"/>
      <c r="J44" s="30"/>
      <c r="K44" s="45">
        <v>10814.41</v>
      </c>
      <c r="L44" s="44"/>
      <c r="M44" s="43">
        <v>5761.78</v>
      </c>
      <c r="N44" s="45"/>
      <c r="O44" s="45"/>
      <c r="P44" s="44"/>
      <c r="Q44" s="46">
        <f>+H44+K44-M44</f>
        <v>-867244.52</v>
      </c>
      <c r="R44" s="47"/>
      <c r="S44" s="48">
        <f>-Q44+H44</f>
        <v>-5052.6300000000047</v>
      </c>
      <c r="T44" s="49"/>
      <c r="U44" s="49"/>
      <c r="V44" s="29"/>
      <c r="W44" s="40"/>
      <c r="X44" s="40"/>
      <c r="Y44" s="28"/>
    </row>
    <row r="45" spans="3:25" s="39" customFormat="1" ht="0.75" customHeight="1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39" customFormat="1" ht="14.25" customHeight="1">
      <c r="C46" s="30"/>
      <c r="D46" s="28"/>
      <c r="E46" s="42" t="s">
        <v>23</v>
      </c>
      <c r="F46" s="42"/>
      <c r="G46" s="42"/>
      <c r="H46" s="43">
        <v>0</v>
      </c>
      <c r="I46" s="44"/>
      <c r="J46" s="30"/>
      <c r="K46" s="45">
        <v>0</v>
      </c>
      <c r="L46" s="44"/>
      <c r="M46" s="43">
        <v>0</v>
      </c>
      <c r="N46" s="45"/>
      <c r="O46" s="45"/>
      <c r="P46" s="44"/>
      <c r="Q46" s="43">
        <v>0</v>
      </c>
      <c r="R46" s="44"/>
      <c r="S46" s="43">
        <f>Q46-H46</f>
        <v>0</v>
      </c>
      <c r="T46" s="45"/>
      <c r="U46" s="45"/>
      <c r="V46" s="29"/>
      <c r="W46" s="40"/>
      <c r="X46" s="28"/>
      <c r="Y46" s="28"/>
    </row>
    <row r="47" spans="3:25" ht="14.25" customHeight="1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38"/>
      <c r="X47" s="37"/>
      <c r="Y47" s="37"/>
    </row>
    <row r="48" spans="3:25" ht="44.25" customHeight="1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38"/>
      <c r="X48" s="37"/>
      <c r="Y48" s="37"/>
    </row>
    <row r="49" spans="4:25" ht="7.5" customHeight="1">
      <c r="W49" s="37"/>
      <c r="X49" s="37"/>
      <c r="Y49" s="37"/>
    </row>
    <row r="50" spans="4:25" ht="18.75" customHeight="1">
      <c r="D50" s="41" t="s">
        <v>24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4:25" ht="33" customHeight="1">
      <c r="G51" s="36"/>
      <c r="H51" s="37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</sheetData>
  <mergeCells count="130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amayrani.alonzo</cp:lastModifiedBy>
  <cp:lastPrinted>2021-04-08T18:55:11Z</cp:lastPrinted>
  <dcterms:created xsi:type="dcterms:W3CDTF">2016-09-07T15:45:13Z</dcterms:created>
  <dcterms:modified xsi:type="dcterms:W3CDTF">2021-04-08T18:55:14Z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