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500" activeTab="0"/>
  </bookViews>
  <sheets>
    <sheet name="edo actividades" sheetId="1" r:id="rId1"/>
    <sheet name="Estado de situación financiera" sheetId="2" r:id="rId2"/>
    <sheet name="edo variacion hacienda" sheetId="3" r:id="rId3"/>
    <sheet name="edo cambio en sit fin" sheetId="4" r:id="rId4"/>
    <sheet name="edo flujo efectivo" sheetId="5" r:id="rId5"/>
    <sheet name="edo analitico activo" sheetId="6" r:id="rId6"/>
    <sheet name="edo deuda y otros pasivos" sheetId="7" r:id="rId7"/>
  </sheets>
  <definedNames>
    <definedName name="_xlnm.Print_Area" localSheetId="0">'edo actividades'!$B$1:$I$88</definedName>
    <definedName name="_xlnm.Print_Area" localSheetId="5">'edo analitico activo'!$B$1:$V$53</definedName>
    <definedName name="_xlnm.Print_Area" localSheetId="3">'edo cambio en sit fin'!$A$1:$G$68</definedName>
    <definedName name="_xlnm.Print_Area" localSheetId="6">'edo deuda y otros pasivos'!$A$1:$N$41</definedName>
    <definedName name="_xlnm.Print_Area" localSheetId="4">'edo flujo efectivo'!$B$1:$E$65</definedName>
    <definedName name="_xlnm.Print_Area" localSheetId="2">'edo variacion hacienda'!$A$1:$F$51</definedName>
    <definedName name="_xlnm.Print_Titles" localSheetId="4">'edo flujo efectivo'!$1:$2</definedName>
  </definedNames>
  <calcPr fullCalcOnLoad="1"/>
</workbook>
</file>

<file path=xl/sharedStrings.xml><?xml version="1.0" encoding="utf-8"?>
<sst xmlns="http://schemas.openxmlformats.org/spreadsheetml/2006/main" count="382" uniqueCount="238">
  <si>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</si>
  <si>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</si>
  <si>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</si>
  <si>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</si>
  <si>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</si>
  <si>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</si>
  <si>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</si>
  <si>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</si>
  <si>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</si>
  <si>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</si>
  <si>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</si>
  <si>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</si>
  <si>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</si>
  <si>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</si>
  <si>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</si>
  <si>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</si>
  <si>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</si>
  <si>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</si>
  <si>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</si>
  <si>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</si>
  <si>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</si>
  <si>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</si>
  <si>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</si>
  <si>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</si>
  <si>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</si>
  <si>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</si>
  <si>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</si>
  <si>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</si>
  <si>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</si>
  <si>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</si>
  <si>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</si>
  <si>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</si>
  <si>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</si>
  <si>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</si>
  <si>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</si>
  <si>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</si>
  <si>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</si>
  <si>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</si>
  <si>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</si>
  <si>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</si>
  <si>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</si>
  <si>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</si>
  <si>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</si>
  <si>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</si>
  <si>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</si>
  <si>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</si>
  <si>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</si>
  <si>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</si>
  <si>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</si>
  <si>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</si>
  <si>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</si>
  <si>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Derivados de la Colaboración Fiscal y Fondos Distintos de Aportaciones</t>
  </si>
  <si>
    <t>Aumento por Insuficiencia de Estimaciones por Pérdida o Deterioro u Obsolencia</t>
  </si>
  <si>
    <t xml:space="preserve">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</si>
  <si>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</si>
  <si>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</si>
  <si>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Otros Ingresos y Beneficios</t>
  </si>
  <si>
    <t>Bajo protesta de decir verdad declaramos que los Estados Financieros y sus Notas son razonables, correctos y responsables del emisor</t>
  </si>
  <si>
    <t xml:space="preserve">Productos </t>
  </si>
  <si>
    <t>LIC. RENÁN ALBERTO BARRERA CONCHA</t>
  </si>
  <si>
    <t>PRESIDENTE MUNICIPAL</t>
  </si>
  <si>
    <t>DIC/19</t>
  </si>
  <si>
    <t>MUNICIPIO DE MÉRIDA YUCATÁN
ESTADO DE ACTIVIDADES
DEL 1 AL 30 DE SEPTIEMBRE DE 2020</t>
  </si>
  <si>
    <t>MUNICIPIO DE MÉRIDA YUCATÁN
ESTADO DE SITUACIÓN FINANCIERA
AL 30 DE SEPTIEMBRE DE 2020</t>
  </si>
  <si>
    <t>DIC/2019</t>
  </si>
  <si>
    <t>ACTIVO</t>
  </si>
  <si>
    <t>PASIVO</t>
  </si>
  <si>
    <t>Pasivo Circulante</t>
  </si>
  <si>
    <t>Activo Circulante</t>
  </si>
  <si>
    <t>Cuentas por Pagar a Corto Plazo</t>
  </si>
  <si>
    <t>Efectivo y Equivalentes</t>
  </si>
  <si>
    <t>Derechos a Recibir Efectivo o Equivalentes</t>
  </si>
  <si>
    <t>Documentos por Pagar a Corto Plazo</t>
  </si>
  <si>
    <t>Porción a Corto Plazo de la Deuda Pública a Largo Plazo</t>
  </si>
  <si>
    <t>Derechos a Recibir Bienes o Servicios</t>
  </si>
  <si>
    <t>Titulos y Valores a Corto Plazo</t>
  </si>
  <si>
    <t>Inventarios</t>
  </si>
  <si>
    <t>Pasivo Diferidos a Corto Plazo</t>
  </si>
  <si>
    <t>Almacenes</t>
  </si>
  <si>
    <t>Fondos y Bienes de Terceros en Garantía y/o Administración a Corto Plazo</t>
  </si>
  <si>
    <t>Estimacion por Pérdida o Deterioro de Activos Circulantes</t>
  </si>
  <si>
    <t>Provisiones a Corto Plazo</t>
  </si>
  <si>
    <t>Otros Activos Circulantes</t>
  </si>
  <si>
    <t>Otros Pasivos a Corto Plazo</t>
  </si>
  <si>
    <t>Total de Activo Circulante</t>
  </si>
  <si>
    <t>Total de Pasivo Circulante</t>
  </si>
  <si>
    <t>Activo No Circulante</t>
  </si>
  <si>
    <t>Pasivo No Circulante</t>
  </si>
  <si>
    <t>Inversiones Financiera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</si>
  <si>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</si>
  <si>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</si>
  <si>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</si>
  <si>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</si>
  <si>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</si>
  <si>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</si>
  <si>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</si>
  <si>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</si>
  <si>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</si>
  <si>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Depreciacion, Deterioro Y Amortizacion Acumulada de Bienes</t>
  </si>
  <si>
    <t>Provisiones a Largo Plazo</t>
  </si>
  <si>
    <t>Activos Diferidos</t>
  </si>
  <si>
    <t>Total de Pasivo No Circulante</t>
  </si>
  <si>
    <t>Estimación por Pérdida o Deterioro de Activos no Circulantes</t>
  </si>
  <si>
    <t>TOTAL DE PASIVO</t>
  </si>
  <si>
    <t>HACIENDA PÚBLICA/PATRIMONIO</t>
  </si>
  <si>
    <t>Otros Activos no Circulantes</t>
  </si>
  <si>
    <t>Hacienda Pública/Patrimonio Contribuido</t>
  </si>
  <si>
    <t>Total de Activo No Circulante</t>
  </si>
  <si>
    <t>TOTAL DE ACTIVO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</si>
  <si>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</si>
  <si>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</si>
  <si>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</si>
  <si>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</si>
  <si>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.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</si>
  <si>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</si>
  <si>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</si>
  <si>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</si>
  <si>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</si>
  <si>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</si>
  <si>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</si>
  <si>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</si>
  <si>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TOTAL DE HACIENDA PÚBLICA/PATRIMONIO</t>
  </si>
  <si>
    <t>TOTAL DEL PASIVO Y HACIENDA PÚBLICA / PATRIMONIO</t>
  </si>
  <si>
    <t>Bajo protesta de decir verdad declaramos que los Estados Financieros y sus notas son razonablemente correctos y responsabilidad del emisor</t>
  </si>
  <si>
    <t>LIC. RENAN ALBERTO BARRERA CONCHA</t>
  </si>
  <si>
    <t>MUNICIPIO DE MÉRIDA YUCATÁN</t>
  </si>
  <si>
    <t>ESTADO DE VARIACIÓN EN LA HACIENDA PÚBLICA</t>
  </si>
  <si>
    <t>DEL 1 DE ENERO AL 30 DE SEPTIEMBRE DE 2020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</si>
  <si>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</si>
  <si>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</si>
  <si>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</si>
  <si>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</si>
  <si>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</si>
  <si>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</si>
  <si>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2019</t>
  </si>
  <si>
    <t>Donaciones de Capital</t>
  </si>
  <si>
    <t>Actualización de la Hacienda Pública/Patrimonio</t>
  </si>
  <si>
    <t>Hacienda Pública / Patrimonio Generado Neto 2019</t>
  </si>
  <si>
    <t>Resultados del Ejercicio (Ahorro/Desahorro)</t>
  </si>
  <si>
    <t>Exceso o Insuficiencia en la Actualización de la Hacienda Pública/Patrimonio Neto  2019</t>
  </si>
  <si>
    <t>Resultado por Posición Monetaria</t>
  </si>
  <si>
    <t>Resultado por Tenencia de Activos no Monetarios</t>
  </si>
  <si>
    <t>Hacienda Pública / Patrimonio Neto Final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</si>
  <si>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</si>
  <si>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</si>
  <si>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</si>
  <si>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</si>
  <si>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</si>
  <si>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</si>
  <si>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</si>
  <si>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
ESTADO DE CAMBIOS EN LA SITUACIÓN FINANCIERA
DEL 1 DE ENERO AL 30 DE SEPTIEMBRE DE 2020</t>
  </si>
  <si>
    <t>Origen</t>
  </si>
  <si>
    <t>Aplicación</t>
  </si>
  <si>
    <t>Exceso o Insuficiencia en la Actualización de la Hacienda Publica</t>
  </si>
  <si>
    <t xml:space="preserve">MUNICIPIO DE MÉRIDA YUCATÁN
ESTADO DE FLUJO DE EFECTIVO 
 DEL 1 DE ENERO AL 30 DE SEPTIEMBRE DE 2020
</t>
  </si>
  <si>
    <t>DIC./2019</t>
  </si>
  <si>
    <t>Flujos de Efectivo de las Actividades de Operación</t>
  </si>
  <si>
    <t>Cuotas  y Aportaciones de Seguridad Social</t>
  </si>
  <si>
    <t>Contribuciones De Mejoras</t>
  </si>
  <si>
    <t>Productos</t>
  </si>
  <si>
    <t>Aprovechamientos</t>
  </si>
  <si>
    <t>Ingresos por Venta de Bienes y Prestación de Servicios</t>
  </si>
  <si>
    <t>Transferencias, Asignaciones, Subsidios y Subvenciones, y Pensiones y Jubilaciones</t>
  </si>
  <si>
    <t>Otros Orígenes de Operación</t>
  </si>
  <si>
    <t>Materiales Y Suministros</t>
  </si>
  <si>
    <t>Transferencias al resto del Sector Público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</si>
  <si>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</si>
  <si>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</si>
  <si>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</si>
  <si>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</si>
  <si>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</si>
  <si>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</si>
  <si>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</si>
  <si>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</si>
  <si>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</si>
  <si>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</si>
  <si>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</si>
  <si>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</si>
  <si>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</si>
  <si>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</si>
  <si>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</si>
  <si>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</si>
  <si>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</si>
  <si>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</si>
  <si>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Bajo protesta de decir la verdad declaramos que los Estados Financieros y sus Notas son razonablemente correctos y responsabilidad del emisor.</t>
  </si>
  <si>
    <t>ESTADO ANALÍTICO DEL ACTIVO 
DEL 1 DE ENERO AL 30 DE SEPTIEMBRE DE 2020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</si>
  <si>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</si>
  <si>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</si>
  <si>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</si>
  <si>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</si>
  <si>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</si>
  <si>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</si>
  <si>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</si>
  <si>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</si>
  <si>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</si>
  <si>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</si>
  <si>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</si>
  <si>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</si>
  <si>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</si>
  <si>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</si>
  <si>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</si>
  <si>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</si>
  <si>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</si>
  <si>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</si>
  <si>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</si>
  <si>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</si>
  <si>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</si>
  <si>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</si>
  <si>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</si>
  <si>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</si>
  <si>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</si>
  <si>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</si>
  <si>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</si>
  <si>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</si>
  <si>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LIC. LAURA CRISTINA MUÑOZ MOLINA
DIRECTORA DE FINANZAS Y TESORERA MUNICIPAL</t>
  </si>
  <si>
    <t>MUNICIPIO DE MÉRIDA YUCATÁN
ESTADO ANALITICO DE LA DEUDA Y OTROS PASIVOS
DEL 1 DE ENERO AL 30 DE SEPTIEMBRE DE 2020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</si>
  <si>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</si>
  <si>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</si>
  <si>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</si>
  <si>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</si>
  <si>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</si>
  <si>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</si>
  <si>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</si>
  <si>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</si>
  <si>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Instituciones de Crédito</t>
  </si>
  <si>
    <t>Pesos</t>
  </si>
  <si>
    <t>Bancaria</t>
  </si>
  <si>
    <t>Títulos y Valores</t>
  </si>
  <si>
    <t>Arrendamiento Financieros</t>
  </si>
  <si>
    <t>Deuda Externa</t>
  </si>
  <si>
    <t>Organismos Financieros Internacionales</t>
  </si>
  <si>
    <t>Deuda Bilateral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</si>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</sst>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[$$-80A]#,##0.00"/>
    <numFmt numFmtId="172" formatCode="#,##0.00;#,##0.00"/>
    <numFmt numFmtId="173" formatCode="#,##0.0"/>
    <numFmt numFmtId="174" formatCode="[$-10409]&quot;$&quot;#,##0.00"/>
    <numFmt numFmtId="175" formatCode="&quot;$&quot;#,##0.00"/>
    <numFmt numFmtId="176" formatCode="_-[$$-80A]* #,##0.00_-;\-[$$-80A]* #,##0.00_-;_-[$$-80A]* &quot;-&quot;??_-;_-@_-"/>
    <numFmt numFmtId="177" formatCode="[$$-80A]#,##0.00;[$$-80A]#,##0.00"/>
    <numFmt numFmtId="178" formatCode="[$$-80A]#,##0.00;[$$-80A]\-#,##0.00"/>
  </numFmts>
  <fonts count="70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7"/>
      <color indexed="8"/>
      <name val="Exo 2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EXO 2"/>
      <family val="0"/>
    </font>
    <font>
      <sz val="7"/>
      <color indexed="8"/>
      <name val="Calibri"/>
      <family val="2"/>
    </font>
    <font>
      <b/>
      <sz val="9"/>
      <color indexed="8"/>
      <name val="Exo 2"/>
      <family val="0"/>
    </font>
    <font>
      <sz val="11"/>
      <name val="Calibri"/>
      <family val="2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11"/>
      <name val="Calibri"/>
      <family val="2"/>
    </font>
    <font>
      <b/>
      <sz val="11"/>
      <color indexed="8"/>
      <name val="Exo 2"/>
      <family val="0"/>
    </font>
    <font>
      <sz val="8"/>
      <color indexed="8"/>
      <name val="Exo 2"/>
      <family val="0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EXO 2"/>
      <family val="0"/>
    </font>
    <font>
      <sz val="7"/>
      <color theme="1"/>
      <name val="Calibri"/>
      <family val="2"/>
    </font>
    <font>
      <b/>
      <sz val="9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sz val="7"/>
      <color rgb="FF000000"/>
      <name val="Exo 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8" fillId="0" borderId="0">
      <alignment vertical="top"/>
      <protection/>
    </xf>
    <xf numFmtId="0" fontId="42" fillId="0" borderId="0">
      <alignment/>
      <protection/>
    </xf>
    <xf numFmtId="0" fontId="8" fillId="0" borderId="0">
      <alignment vertical="top"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37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4" xfId="0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right" vertical="top" wrapText="1"/>
    </xf>
    <xf numFmtId="0" fontId="6" fillId="0" borderId="13" xfId="0" applyFont="1" applyBorder="1" applyAlignment="1" quotePrefix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171" fontId="0" fillId="0" borderId="0" xfId="0" applyNumberFormat="1" applyBorder="1" applyAlignment="1">
      <alignment vertical="top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172" fontId="27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171" fontId="2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right" vertical="top"/>
    </xf>
    <xf numFmtId="171" fontId="3" fillId="0" borderId="0" xfId="0" applyNumberFormat="1" applyFont="1" applyAlignment="1">
      <alignment vertical="top"/>
    </xf>
    <xf numFmtId="4" fontId="3" fillId="34" borderId="13" xfId="0" applyNumberFormat="1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171" fontId="3" fillId="0" borderId="0" xfId="0" applyNumberFormat="1" applyFont="1" applyFill="1" applyAlignment="1">
      <alignment vertical="top"/>
    </xf>
    <xf numFmtId="171" fontId="3" fillId="0" borderId="13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 readingOrder="1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60" fillId="35" borderId="22" xfId="57" applyFont="1" applyFill="1" applyBorder="1" applyAlignment="1">
      <alignment horizontal="center" vertical="center"/>
      <protection/>
    </xf>
    <xf numFmtId="0" fontId="60" fillId="35" borderId="23" xfId="57" applyFont="1" applyFill="1" applyBorder="1" applyAlignment="1">
      <alignment horizontal="center" vertical="center"/>
      <protection/>
    </xf>
    <xf numFmtId="0" fontId="60" fillId="35" borderId="24" xfId="57" applyFont="1" applyFill="1" applyBorder="1" applyAlignment="1">
      <alignment horizontal="center" vertical="center"/>
      <protection/>
    </xf>
    <xf numFmtId="0" fontId="42" fillId="0" borderId="0" xfId="57">
      <alignment/>
      <protection/>
    </xf>
    <xf numFmtId="0" fontId="60" fillId="35" borderId="25" xfId="57" applyFont="1" applyFill="1" applyBorder="1" applyAlignment="1">
      <alignment horizontal="center" vertical="center"/>
      <protection/>
    </xf>
    <xf numFmtId="0" fontId="60" fillId="35" borderId="0" xfId="57" applyFont="1" applyFill="1" applyBorder="1" applyAlignment="1">
      <alignment horizontal="center" vertical="center"/>
      <protection/>
    </xf>
    <xf numFmtId="0" fontId="60" fillId="35" borderId="26" xfId="57" applyFont="1" applyFill="1" applyBorder="1" applyAlignment="1">
      <alignment horizontal="center" vertical="center"/>
      <protection/>
    </xf>
    <xf numFmtId="0" fontId="60" fillId="35" borderId="27" xfId="57" applyFont="1" applyFill="1" applyBorder="1" applyAlignment="1">
      <alignment horizontal="center" vertical="center"/>
      <protection/>
    </xf>
    <xf numFmtId="0" fontId="60" fillId="35" borderId="28" xfId="57" applyFont="1" applyFill="1" applyBorder="1" applyAlignment="1">
      <alignment horizontal="center" vertical="center"/>
      <protection/>
    </xf>
    <xf numFmtId="0" fontId="60" fillId="35" borderId="29" xfId="57" applyFont="1" applyFill="1" applyBorder="1" applyAlignment="1">
      <alignment horizontal="center" vertical="center"/>
      <protection/>
    </xf>
    <xf numFmtId="0" fontId="60" fillId="35" borderId="30" xfId="57" applyFont="1" applyFill="1" applyBorder="1" applyAlignment="1">
      <alignment horizontal="center" vertical="center"/>
      <protection/>
    </xf>
    <xf numFmtId="0" fontId="60" fillId="35" borderId="29" xfId="57" applyFont="1" applyFill="1" applyBorder="1" applyAlignment="1">
      <alignment horizontal="center" vertical="center" wrapText="1"/>
      <protection/>
    </xf>
    <xf numFmtId="0" fontId="60" fillId="35" borderId="29" xfId="57" applyFont="1" applyFill="1" applyBorder="1" applyAlignment="1">
      <alignment horizontal="center" vertical="center"/>
      <protection/>
    </xf>
    <xf numFmtId="0" fontId="61" fillId="0" borderId="31" xfId="57" applyFont="1" applyFill="1" applyBorder="1" applyAlignment="1">
      <alignment horizontal="justify" vertical="center"/>
      <protection/>
    </xf>
    <xf numFmtId="0" fontId="61" fillId="0" borderId="32" xfId="57" applyFont="1" applyFill="1" applyBorder="1" applyAlignment="1">
      <alignment horizontal="center" vertical="center" wrapText="1"/>
      <protection/>
    </xf>
    <xf numFmtId="0" fontId="61" fillId="0" borderId="32" xfId="57" applyFont="1" applyFill="1" applyBorder="1" applyAlignment="1">
      <alignment horizontal="center" vertical="center"/>
      <protection/>
    </xf>
    <xf numFmtId="0" fontId="61" fillId="0" borderId="33" xfId="57" applyFont="1" applyFill="1" applyBorder="1" applyAlignment="1">
      <alignment horizontal="center" vertical="center"/>
      <protection/>
    </xf>
    <xf numFmtId="0" fontId="42" fillId="0" borderId="0" xfId="57" applyFill="1">
      <alignment/>
      <protection/>
    </xf>
    <xf numFmtId="0" fontId="60" fillId="0" borderId="34" xfId="57" applyFont="1" applyFill="1" applyBorder="1" applyAlignment="1">
      <alignment horizontal="justify" vertical="center"/>
      <protection/>
    </xf>
    <xf numFmtId="43" fontId="60" fillId="0" borderId="35" xfId="57" applyNumberFormat="1" applyFont="1" applyFill="1" applyBorder="1" applyAlignment="1">
      <alignment horizontal="center" vertical="center" wrapText="1"/>
      <protection/>
    </xf>
    <xf numFmtId="0" fontId="60" fillId="0" borderId="35" xfId="57" applyFont="1" applyFill="1" applyBorder="1" applyAlignment="1">
      <alignment horizontal="center" vertical="center" wrapText="1"/>
      <protection/>
    </xf>
    <xf numFmtId="0" fontId="60" fillId="0" borderId="35" xfId="57" applyFont="1" applyFill="1" applyBorder="1" applyAlignment="1">
      <alignment horizontal="center" vertical="center"/>
      <protection/>
    </xf>
    <xf numFmtId="43" fontId="60" fillId="0" borderId="36" xfId="48" applyFont="1" applyFill="1" applyBorder="1" applyAlignment="1">
      <alignment horizontal="center" vertical="center"/>
    </xf>
    <xf numFmtId="0" fontId="62" fillId="0" borderId="0" xfId="57" applyFont="1" applyFill="1">
      <alignment/>
      <protection/>
    </xf>
    <xf numFmtId="0" fontId="63" fillId="0" borderId="31" xfId="57" applyFont="1" applyFill="1" applyBorder="1" applyAlignment="1">
      <alignment horizontal="justify" vertical="center"/>
      <protection/>
    </xf>
    <xf numFmtId="43" fontId="63" fillId="0" borderId="37" xfId="48" applyFont="1" applyFill="1" applyBorder="1" applyAlignment="1">
      <alignment horizontal="center" vertical="center" wrapText="1"/>
    </xf>
    <xf numFmtId="0" fontId="63" fillId="0" borderId="37" xfId="57" applyFont="1" applyFill="1" applyBorder="1" applyAlignment="1">
      <alignment horizontal="center" vertical="center" wrapText="1"/>
      <protection/>
    </xf>
    <xf numFmtId="0" fontId="63" fillId="0" borderId="37" xfId="57" applyFont="1" applyFill="1" applyBorder="1" applyAlignment="1">
      <alignment horizontal="center" vertical="center"/>
      <protection/>
    </xf>
    <xf numFmtId="43" fontId="63" fillId="0" borderId="33" xfId="48" applyFont="1" applyFill="1" applyBorder="1" applyAlignment="1">
      <alignment horizontal="center" vertical="center"/>
    </xf>
    <xf numFmtId="0" fontId="60" fillId="0" borderId="37" xfId="57" applyFont="1" applyFill="1" applyBorder="1" applyAlignment="1">
      <alignment horizontal="center" vertical="center" wrapText="1"/>
      <protection/>
    </xf>
    <xf numFmtId="0" fontId="60" fillId="0" borderId="33" xfId="57" applyFont="1" applyFill="1" applyBorder="1" applyAlignment="1">
      <alignment horizontal="center" vertical="center"/>
      <protection/>
    </xf>
    <xf numFmtId="0" fontId="60" fillId="0" borderId="31" xfId="57" applyFont="1" applyFill="1" applyBorder="1" applyAlignment="1">
      <alignment horizontal="justify" vertical="center"/>
      <protection/>
    </xf>
    <xf numFmtId="0" fontId="60" fillId="0" borderId="37" xfId="57" applyFont="1" applyFill="1" applyBorder="1" applyAlignment="1">
      <alignment horizontal="justify" vertical="center" wrapText="1"/>
      <protection/>
    </xf>
    <xf numFmtId="0" fontId="60" fillId="0" borderId="37" xfId="57" applyFont="1" applyFill="1" applyBorder="1" applyAlignment="1">
      <alignment horizontal="justify" vertical="center"/>
      <protection/>
    </xf>
    <xf numFmtId="0" fontId="60" fillId="0" borderId="33" xfId="57" applyFont="1" applyFill="1" applyBorder="1" applyAlignment="1">
      <alignment horizontal="justify" vertical="center"/>
      <protection/>
    </xf>
    <xf numFmtId="43" fontId="60" fillId="0" borderId="35" xfId="48" applyFont="1" applyFill="1" applyBorder="1" applyAlignment="1">
      <alignment horizontal="center" vertical="center" wrapText="1"/>
    </xf>
    <xf numFmtId="4" fontId="63" fillId="0" borderId="37" xfId="57" applyNumberFormat="1" applyFont="1" applyFill="1" applyBorder="1" applyAlignment="1">
      <alignment horizontal="center" vertical="center" wrapText="1"/>
      <protection/>
    </xf>
    <xf numFmtId="43" fontId="60" fillId="0" borderId="33" xfId="48" applyFont="1" applyFill="1" applyBorder="1" applyAlignment="1">
      <alignment horizontal="center" vertical="center"/>
    </xf>
    <xf numFmtId="43" fontId="60" fillId="0" borderId="35" xfId="48" applyFont="1" applyFill="1" applyBorder="1" applyAlignment="1">
      <alignment horizontal="center" vertical="center"/>
    </xf>
    <xf numFmtId="0" fontId="60" fillId="0" borderId="37" xfId="57" applyFont="1" applyFill="1" applyBorder="1" applyAlignment="1">
      <alignment horizontal="center" vertical="center"/>
      <protection/>
    </xf>
    <xf numFmtId="0" fontId="60" fillId="0" borderId="34" xfId="57" applyFont="1" applyFill="1" applyBorder="1" applyAlignment="1">
      <alignment horizontal="left" vertical="center"/>
      <protection/>
    </xf>
    <xf numFmtId="43" fontId="60" fillId="0" borderId="36" xfId="57" applyNumberFormat="1" applyFont="1" applyFill="1" applyBorder="1" applyAlignment="1">
      <alignment horizontal="center" vertical="center"/>
      <protection/>
    </xf>
    <xf numFmtId="0" fontId="63" fillId="0" borderId="25" xfId="57" applyFont="1" applyFill="1" applyBorder="1" applyAlignment="1">
      <alignment horizontal="justify" vertical="center"/>
      <protection/>
    </xf>
    <xf numFmtId="0" fontId="63" fillId="0" borderId="38" xfId="57" applyFont="1" applyFill="1" applyBorder="1" applyAlignment="1">
      <alignment horizontal="center" vertical="center" wrapText="1"/>
      <protection/>
    </xf>
    <xf numFmtId="0" fontId="63" fillId="0" borderId="38" xfId="57" applyFont="1" applyFill="1" applyBorder="1" applyAlignment="1">
      <alignment horizontal="center" vertical="center"/>
      <protection/>
    </xf>
    <xf numFmtId="43" fontId="63" fillId="0" borderId="26" xfId="48" applyFont="1" applyFill="1" applyBorder="1" applyAlignment="1">
      <alignment horizontal="center" vertical="center"/>
    </xf>
    <xf numFmtId="0" fontId="63" fillId="0" borderId="34" xfId="57" applyFont="1" applyFill="1" applyBorder="1" applyAlignment="1">
      <alignment horizontal="justify" vertical="center"/>
      <protection/>
    </xf>
    <xf numFmtId="0" fontId="63" fillId="0" borderId="35" xfId="57" applyFont="1" applyFill="1" applyBorder="1" applyAlignment="1">
      <alignment horizontal="center" vertical="center" wrapText="1"/>
      <protection/>
    </xf>
    <xf numFmtId="0" fontId="63" fillId="0" borderId="35" xfId="57" applyFont="1" applyFill="1" applyBorder="1" applyAlignment="1">
      <alignment horizontal="center" vertical="center"/>
      <protection/>
    </xf>
    <xf numFmtId="0" fontId="60" fillId="0" borderId="36" xfId="57" applyFont="1" applyFill="1" applyBorder="1" applyAlignment="1">
      <alignment horizontal="center" vertical="center"/>
      <protection/>
    </xf>
    <xf numFmtId="0" fontId="60" fillId="0" borderId="35" xfId="57" applyFont="1" applyFill="1" applyBorder="1" applyAlignment="1">
      <alignment horizontal="justify" vertical="center" wrapText="1"/>
      <protection/>
    </xf>
    <xf numFmtId="0" fontId="60" fillId="0" borderId="35" xfId="57" applyFont="1" applyFill="1" applyBorder="1" applyAlignment="1">
      <alignment horizontal="justify" vertical="center"/>
      <protection/>
    </xf>
    <xf numFmtId="0" fontId="60" fillId="0" borderId="36" xfId="57" applyFont="1" applyFill="1" applyBorder="1" applyAlignment="1">
      <alignment horizontal="justify" vertical="center"/>
      <protection/>
    </xf>
    <xf numFmtId="43" fontId="63" fillId="0" borderId="35" xfId="48" applyFont="1" applyFill="1" applyBorder="1" applyAlignment="1">
      <alignment horizontal="center" vertical="center" wrapText="1"/>
    </xf>
    <xf numFmtId="43" fontId="63" fillId="0" borderId="36" xfId="48" applyFont="1" applyFill="1" applyBorder="1" applyAlignment="1">
      <alignment horizontal="center" vertical="center"/>
    </xf>
    <xf numFmtId="4" fontId="63" fillId="0" borderId="37" xfId="57" applyNumberFormat="1" applyFont="1" applyFill="1" applyBorder="1" applyAlignment="1">
      <alignment horizontal="right" vertical="center" wrapText="1"/>
      <protection/>
    </xf>
    <xf numFmtId="43" fontId="63" fillId="0" borderId="36" xfId="57" applyNumberFormat="1" applyFont="1" applyFill="1" applyBorder="1" applyAlignment="1">
      <alignment horizontal="center" vertical="center"/>
      <protection/>
    </xf>
    <xf numFmtId="0" fontId="63" fillId="0" borderId="39" xfId="57" applyFont="1" applyFill="1" applyBorder="1" applyAlignment="1">
      <alignment horizontal="justify" vertical="center"/>
      <protection/>
    </xf>
    <xf numFmtId="0" fontId="63" fillId="0" borderId="40" xfId="57" applyFont="1" applyFill="1" applyBorder="1" applyAlignment="1">
      <alignment horizontal="center" vertical="center" wrapText="1"/>
      <protection/>
    </xf>
    <xf numFmtId="0" fontId="63" fillId="0" borderId="40" xfId="57" applyFont="1" applyFill="1" applyBorder="1" applyAlignment="1">
      <alignment horizontal="center" vertical="center"/>
      <protection/>
    </xf>
    <xf numFmtId="0" fontId="60" fillId="0" borderId="41" xfId="57" applyFont="1" applyFill="1" applyBorder="1" applyAlignment="1">
      <alignment horizontal="center" vertical="center"/>
      <protection/>
    </xf>
    <xf numFmtId="0" fontId="60" fillId="0" borderId="39" xfId="57" applyFont="1" applyFill="1" applyBorder="1" applyAlignment="1">
      <alignment horizontal="justify" vertical="center"/>
      <protection/>
    </xf>
    <xf numFmtId="0" fontId="60" fillId="0" borderId="40" xfId="57" applyFont="1" applyFill="1" applyBorder="1" applyAlignment="1">
      <alignment horizontal="center" vertical="center" wrapText="1"/>
      <protection/>
    </xf>
    <xf numFmtId="43" fontId="60" fillId="0" borderId="40" xfId="48" applyFont="1" applyFill="1" applyBorder="1" applyAlignment="1">
      <alignment horizontal="center" vertical="center" wrapText="1"/>
    </xf>
    <xf numFmtId="43" fontId="63" fillId="0" borderId="35" xfId="48" applyFont="1" applyFill="1" applyBorder="1" applyAlignment="1">
      <alignment horizontal="center" vertical="center"/>
    </xf>
    <xf numFmtId="43" fontId="63" fillId="0" borderId="26" xfId="57" applyNumberFormat="1" applyFont="1" applyFill="1" applyBorder="1">
      <alignment/>
      <protection/>
    </xf>
    <xf numFmtId="0" fontId="60" fillId="0" borderId="42" xfId="57" applyFont="1" applyFill="1" applyBorder="1" applyAlignment="1">
      <alignment horizontal="left" vertical="center"/>
      <protection/>
    </xf>
    <xf numFmtId="43" fontId="60" fillId="0" borderId="42" xfId="57" applyNumberFormat="1" applyFont="1" applyFill="1" applyBorder="1" applyAlignment="1">
      <alignment horizontal="center" vertical="center" wrapText="1"/>
      <protection/>
    </xf>
    <xf numFmtId="43" fontId="60" fillId="0" borderId="42" xfId="57" applyNumberFormat="1" applyFont="1" applyFill="1" applyBorder="1" applyAlignment="1">
      <alignment horizontal="center" vertical="center"/>
      <protection/>
    </xf>
    <xf numFmtId="0" fontId="27" fillId="0" borderId="0" xfId="57" applyFont="1" applyBorder="1" applyAlignment="1">
      <alignment horizontal="left" vertical="top" wrapText="1" readingOrder="1"/>
      <protection/>
    </xf>
    <xf numFmtId="0" fontId="27" fillId="0" borderId="0" xfId="57" applyFont="1" applyBorder="1" applyAlignment="1">
      <alignment vertical="top" wrapText="1" readingOrder="1"/>
      <protection/>
    </xf>
    <xf numFmtId="0" fontId="42" fillId="0" borderId="0" xfId="57" applyBorder="1" applyAlignment="1">
      <alignment vertical="top"/>
      <protection/>
    </xf>
    <xf numFmtId="0" fontId="42" fillId="0" borderId="0" xfId="57" applyAlignment="1">
      <alignment vertical="top"/>
      <protection/>
    </xf>
    <xf numFmtId="0" fontId="27" fillId="0" borderId="0" xfId="57" applyFont="1" applyBorder="1" applyAlignment="1">
      <alignment horizontal="left" vertical="top" wrapText="1" readingOrder="1"/>
      <protection/>
    </xf>
    <xf numFmtId="43" fontId="27" fillId="0" borderId="0" xfId="48" applyFont="1" applyBorder="1" applyAlignment="1">
      <alignment horizontal="left" vertical="top" wrapText="1" readingOrder="1"/>
    </xf>
    <xf numFmtId="43" fontId="27" fillId="0" borderId="0" xfId="57" applyNumberFormat="1" applyFont="1" applyBorder="1" applyAlignment="1">
      <alignment horizontal="left" vertical="top" wrapText="1" readingOrder="1"/>
      <protection/>
    </xf>
    <xf numFmtId="0" fontId="42" fillId="0" borderId="11" xfId="57" applyBorder="1" applyAlignment="1">
      <alignment vertical="top"/>
      <protection/>
    </xf>
    <xf numFmtId="0" fontId="30" fillId="0" borderId="11" xfId="57" applyFont="1" applyBorder="1" applyAlignment="1">
      <alignment vertical="top" wrapText="1" readingOrder="1"/>
      <protection/>
    </xf>
    <xf numFmtId="0" fontId="30" fillId="0" borderId="0" xfId="57" applyFont="1" applyBorder="1" applyAlignment="1">
      <alignment vertical="top" wrapText="1" readingOrder="1"/>
      <protection/>
    </xf>
    <xf numFmtId="0" fontId="30" fillId="0" borderId="0" xfId="57" applyFont="1" applyBorder="1" applyAlignment="1">
      <alignment horizontal="center" vertical="top" wrapText="1" readingOrder="1"/>
      <protection/>
    </xf>
    <xf numFmtId="0" fontId="64" fillId="0" borderId="0" xfId="57" applyFont="1" applyBorder="1" applyAlignment="1">
      <alignment horizontal="center" vertical="top" wrapText="1"/>
      <protection/>
    </xf>
    <xf numFmtId="0" fontId="42" fillId="0" borderId="0" xfId="57" applyBorder="1">
      <alignment/>
      <protection/>
    </xf>
    <xf numFmtId="0" fontId="64" fillId="0" borderId="0" xfId="57" applyFont="1" applyBorder="1">
      <alignment/>
      <protection/>
    </xf>
    <xf numFmtId="43" fontId="65" fillId="0" borderId="0" xfId="48" applyFont="1" applyAlignment="1">
      <alignment/>
    </xf>
    <xf numFmtId="43" fontId="65" fillId="0" borderId="0" xfId="57" applyNumberFormat="1" applyFont="1">
      <alignment/>
      <protection/>
    </xf>
    <xf numFmtId="0" fontId="1" fillId="33" borderId="43" xfId="0" applyFont="1" applyFill="1" applyBorder="1" applyAlignment="1">
      <alignment horizontal="center" vertical="top" wrapText="1" readingOrder="1"/>
    </xf>
    <xf numFmtId="0" fontId="1" fillId="33" borderId="44" xfId="0" applyFont="1" applyFill="1" applyBorder="1" applyAlignment="1">
      <alignment horizontal="center" vertical="top" wrapText="1" readingOrder="1"/>
    </xf>
    <xf numFmtId="0" fontId="1" fillId="33" borderId="45" xfId="0" applyFont="1" applyFill="1" applyBorder="1" applyAlignment="1">
      <alignment horizontal="center" vertical="top" wrapText="1" readingOrder="1"/>
    </xf>
    <xf numFmtId="0" fontId="1" fillId="33" borderId="46" xfId="0" applyFont="1" applyFill="1" applyBorder="1" applyAlignment="1">
      <alignment horizontal="center" vertical="top" wrapText="1" readingOrder="1"/>
    </xf>
    <xf numFmtId="0" fontId="1" fillId="33" borderId="47" xfId="0" applyFont="1" applyFill="1" applyBorder="1" applyAlignment="1">
      <alignment horizontal="center" vertical="top" wrapText="1" readingOrder="1"/>
    </xf>
    <xf numFmtId="0" fontId="1" fillId="33" borderId="48" xfId="0" applyFont="1" applyFill="1" applyBorder="1" applyAlignment="1">
      <alignment horizontal="center" vertical="top" wrapText="1" readingOrder="1"/>
    </xf>
    <xf numFmtId="0" fontId="1" fillId="33" borderId="49" xfId="0" applyFont="1" applyFill="1" applyBorder="1" applyAlignment="1">
      <alignment horizontal="center" vertical="top" wrapText="1" readingOrder="1"/>
    </xf>
    <xf numFmtId="0" fontId="1" fillId="33" borderId="50" xfId="0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171" fontId="0" fillId="8" borderId="0" xfId="0" applyNumberFormat="1" applyFill="1" applyAlignment="1">
      <alignment vertical="top"/>
    </xf>
    <xf numFmtId="172" fontId="3" fillId="0" borderId="0" xfId="0" applyNumberFormat="1" applyFont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172" fontId="3" fillId="0" borderId="0" xfId="0" applyNumberFormat="1" applyFont="1" applyFill="1" applyBorder="1" applyAlignment="1">
      <alignment horizontal="right" vertical="top" wrapText="1"/>
    </xf>
    <xf numFmtId="43" fontId="0" fillId="0" borderId="0" xfId="0" applyNumberFormat="1" applyAlignment="1">
      <alignment vertical="top"/>
    </xf>
    <xf numFmtId="43" fontId="0" fillId="0" borderId="0" xfId="46" applyFon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 wrapText="1"/>
    </xf>
    <xf numFmtId="173" fontId="0" fillId="0" borderId="0" xfId="0" applyNumberFormat="1" applyAlignment="1">
      <alignment vertical="top"/>
    </xf>
    <xf numFmtId="0" fontId="7" fillId="0" borderId="0" xfId="0" applyFont="1" applyAlignment="1">
      <alignment horizontal="left" vertical="top" wrapText="1" readingOrder="1"/>
    </xf>
    <xf numFmtId="0" fontId="7" fillId="0" borderId="18" xfId="0" applyFont="1" applyBorder="1" applyAlignment="1">
      <alignment vertical="top" wrapText="1"/>
    </xf>
    <xf numFmtId="0" fontId="66" fillId="36" borderId="15" xfId="55" applyNumberFormat="1" applyFont="1" applyFill="1" applyBorder="1" applyAlignment="1">
      <alignment horizontal="center" vertical="top" wrapText="1" readingOrder="1"/>
      <protection/>
    </xf>
    <xf numFmtId="0" fontId="66" fillId="36" borderId="16" xfId="55" applyNumberFormat="1" applyFont="1" applyFill="1" applyBorder="1" applyAlignment="1">
      <alignment horizontal="center" vertical="top" wrapText="1" readingOrder="1"/>
      <protection/>
    </xf>
    <xf numFmtId="0" fontId="66" fillId="36" borderId="17" xfId="55" applyNumberFormat="1" applyFont="1" applyFill="1" applyBorder="1" applyAlignment="1">
      <alignment horizontal="center" vertical="top" wrapText="1" readingOrder="1"/>
      <protection/>
    </xf>
    <xf numFmtId="0" fontId="34" fillId="0" borderId="0" xfId="55" applyFont="1" applyFill="1" applyBorder="1">
      <alignment/>
      <protection/>
    </xf>
    <xf numFmtId="0" fontId="67" fillId="36" borderId="51" xfId="55" applyNumberFormat="1" applyFont="1" applyFill="1" applyBorder="1" applyAlignment="1">
      <alignment horizontal="center" vertical="top" wrapText="1" readingOrder="1"/>
      <protection/>
    </xf>
    <xf numFmtId="0" fontId="67" fillId="36" borderId="52" xfId="55" applyNumberFormat="1" applyFont="1" applyFill="1" applyBorder="1" applyAlignment="1">
      <alignment horizontal="right" vertical="top" wrapText="1" readingOrder="1"/>
      <protection/>
    </xf>
    <xf numFmtId="0" fontId="34" fillId="36" borderId="52" xfId="55" applyFont="1" applyFill="1" applyBorder="1">
      <alignment/>
      <protection/>
    </xf>
    <xf numFmtId="0" fontId="67" fillId="36" borderId="53" xfId="55" applyNumberFormat="1" applyFont="1" applyFill="1" applyBorder="1" applyAlignment="1">
      <alignment horizontal="right" vertical="top" wrapText="1" readingOrder="1"/>
      <protection/>
    </xf>
    <xf numFmtId="0" fontId="67" fillId="0" borderId="54" xfId="55" applyNumberFormat="1" applyFont="1" applyFill="1" applyBorder="1" applyAlignment="1">
      <alignment horizontal="center" vertical="top" wrapText="1" readingOrder="1"/>
      <protection/>
    </xf>
    <xf numFmtId="0" fontId="67" fillId="0" borderId="55" xfId="55" applyNumberFormat="1" applyFont="1" applyFill="1" applyBorder="1" applyAlignment="1">
      <alignment horizontal="right" vertical="top" wrapText="1" readingOrder="1"/>
      <protection/>
    </xf>
    <xf numFmtId="0" fontId="67" fillId="0" borderId="56" xfId="55" applyNumberFormat="1" applyFont="1" applyFill="1" applyBorder="1" applyAlignment="1">
      <alignment horizontal="right" vertical="top" wrapText="1" readingOrder="1"/>
      <protection/>
    </xf>
    <xf numFmtId="0" fontId="68" fillId="0" borderId="57" xfId="55" applyNumberFormat="1" applyFont="1" applyFill="1" applyBorder="1" applyAlignment="1">
      <alignment vertical="top" wrapText="1" readingOrder="1"/>
      <protection/>
    </xf>
    <xf numFmtId="174" fontId="69" fillId="0" borderId="58" xfId="55" applyNumberFormat="1" applyFont="1" applyFill="1" applyBorder="1" applyAlignment="1">
      <alignment horizontal="right" vertical="top" wrapText="1" readingOrder="1"/>
      <protection/>
    </xf>
    <xf numFmtId="174" fontId="69" fillId="0" borderId="59" xfId="55" applyNumberFormat="1" applyFont="1" applyFill="1" applyBorder="1" applyAlignment="1">
      <alignment horizontal="right" vertical="top" wrapText="1" readingOrder="1"/>
      <protection/>
    </xf>
    <xf numFmtId="174" fontId="68" fillId="0" borderId="58" xfId="55" applyNumberFormat="1" applyFont="1" applyFill="1" applyBorder="1" applyAlignment="1">
      <alignment horizontal="right" vertical="top" wrapText="1" readingOrder="1"/>
      <protection/>
    </xf>
    <xf numFmtId="174" fontId="68" fillId="0" borderId="59" xfId="55" applyNumberFormat="1" applyFont="1" applyFill="1" applyBorder="1" applyAlignment="1">
      <alignment horizontal="right" vertical="top" wrapText="1" readingOrder="1"/>
      <protection/>
    </xf>
    <xf numFmtId="0" fontId="69" fillId="0" borderId="57" xfId="55" applyNumberFormat="1" applyFont="1" applyFill="1" applyBorder="1" applyAlignment="1">
      <alignment vertical="top" wrapText="1" readingOrder="1"/>
      <protection/>
    </xf>
    <xf numFmtId="171" fontId="34" fillId="0" borderId="0" xfId="55" applyNumberFormat="1" applyFont="1" applyFill="1" applyBorder="1">
      <alignment/>
      <protection/>
    </xf>
    <xf numFmtId="171" fontId="8" fillId="0" borderId="0" xfId="56" applyNumberFormat="1">
      <alignment vertical="top"/>
      <protection/>
    </xf>
    <xf numFmtId="0" fontId="69" fillId="0" borderId="60" xfId="55" applyNumberFormat="1" applyFont="1" applyFill="1" applyBorder="1" applyAlignment="1">
      <alignment vertical="top" wrapText="1" readingOrder="1"/>
      <protection/>
    </xf>
    <xf numFmtId="174" fontId="69" fillId="0" borderId="61" xfId="55" applyNumberFormat="1" applyFont="1" applyFill="1" applyBorder="1" applyAlignment="1">
      <alignment horizontal="right" vertical="top" wrapText="1" readingOrder="1"/>
      <protection/>
    </xf>
    <xf numFmtId="0" fontId="34" fillId="0" borderId="11" xfId="55" applyFont="1" applyFill="1" applyBorder="1">
      <alignment/>
      <protection/>
    </xf>
    <xf numFmtId="174" fontId="69" fillId="0" borderId="62" xfId="55" applyNumberFormat="1" applyFont="1" applyFill="1" applyBorder="1" applyAlignment="1">
      <alignment horizontal="right" vertical="top" wrapText="1" readingOrder="1"/>
      <protection/>
    </xf>
    <xf numFmtId="0" fontId="69" fillId="0" borderId="63" xfId="55" applyNumberFormat="1" applyFont="1" applyFill="1" applyBorder="1" applyAlignment="1">
      <alignment vertical="top" wrapText="1" readingOrder="1"/>
      <protection/>
    </xf>
    <xf numFmtId="174" fontId="69" fillId="0" borderId="64" xfId="55" applyNumberFormat="1" applyFont="1" applyFill="1" applyBorder="1" applyAlignment="1">
      <alignment horizontal="right" vertical="top" wrapText="1" readingOrder="1"/>
      <protection/>
    </xf>
    <xf numFmtId="0" fontId="34" fillId="0" borderId="16" xfId="55" applyFont="1" applyFill="1" applyBorder="1">
      <alignment/>
      <protection/>
    </xf>
    <xf numFmtId="174" fontId="69" fillId="0" borderId="65" xfId="55" applyNumberFormat="1" applyFont="1" applyFill="1" applyBorder="1" applyAlignment="1">
      <alignment horizontal="right" vertical="top" wrapText="1" readingOrder="1"/>
      <protection/>
    </xf>
    <xf numFmtId="0" fontId="69" fillId="0" borderId="66" xfId="55" applyNumberFormat="1" applyFont="1" applyFill="1" applyBorder="1" applyAlignment="1">
      <alignment vertical="top" wrapText="1" readingOrder="1"/>
      <protection/>
    </xf>
    <xf numFmtId="174" fontId="69" fillId="0" borderId="67" xfId="55" applyNumberFormat="1" applyFont="1" applyFill="1" applyBorder="1" applyAlignment="1">
      <alignment horizontal="right" vertical="top" wrapText="1" readingOrder="1"/>
      <protection/>
    </xf>
    <xf numFmtId="174" fontId="69" fillId="0" borderId="68" xfId="55" applyNumberFormat="1" applyFont="1" applyFill="1" applyBorder="1" applyAlignment="1">
      <alignment horizontal="right" vertical="top" wrapText="1" readingOrder="1"/>
      <protection/>
    </xf>
    <xf numFmtId="0" fontId="69" fillId="0" borderId="10" xfId="55" applyNumberFormat="1" applyFont="1" applyFill="1" applyBorder="1" applyAlignment="1">
      <alignment vertical="top" wrapText="1" readingOrder="1"/>
      <protection/>
    </xf>
    <xf numFmtId="174" fontId="69" fillId="0" borderId="13" xfId="55" applyNumberFormat="1" applyFont="1" applyFill="1" applyBorder="1" applyAlignment="1">
      <alignment horizontal="right" vertical="top" wrapText="1" readingOrder="1"/>
      <protection/>
    </xf>
    <xf numFmtId="0" fontId="67" fillId="34" borderId="54" xfId="55" applyNumberFormat="1" applyFont="1" applyFill="1" applyBorder="1" applyAlignment="1">
      <alignment horizontal="center" vertical="top" wrapText="1" readingOrder="1"/>
      <protection/>
    </xf>
    <xf numFmtId="0" fontId="67" fillId="34" borderId="55" xfId="55" applyNumberFormat="1" applyFont="1" applyFill="1" applyBorder="1" applyAlignment="1">
      <alignment horizontal="right" vertical="top" wrapText="1" readingOrder="1"/>
      <protection/>
    </xf>
    <xf numFmtId="0" fontId="34" fillId="34" borderId="0" xfId="55" applyFont="1" applyFill="1" applyBorder="1">
      <alignment/>
      <protection/>
    </xf>
    <xf numFmtId="0" fontId="67" fillId="34" borderId="56" xfId="55" applyNumberFormat="1" applyFont="1" applyFill="1" applyBorder="1" applyAlignment="1">
      <alignment horizontal="right" vertical="top" wrapText="1" readingOrder="1"/>
      <protection/>
    </xf>
    <xf numFmtId="0" fontId="37" fillId="0" borderId="0" xfId="55" applyFont="1" applyFill="1" applyBorder="1">
      <alignment/>
      <protection/>
    </xf>
    <xf numFmtId="175" fontId="34" fillId="0" borderId="0" xfId="55" applyNumberFormat="1" applyFont="1" applyFill="1" applyBorder="1">
      <alignment/>
      <protection/>
    </xf>
    <xf numFmtId="0" fontId="3" fillId="0" borderId="0" xfId="55" applyFont="1" applyFill="1" applyBorder="1" applyAlignment="1">
      <alignment horizontal="left" vertical="top" wrapText="1" readingOrder="1"/>
      <protection/>
    </xf>
    <xf numFmtId="43" fontId="3" fillId="0" borderId="0" xfId="49" applyFont="1" applyFill="1" applyAlignment="1">
      <alignment vertical="top" wrapText="1" readingOrder="1"/>
    </xf>
    <xf numFmtId="0" fontId="51" fillId="0" borderId="0" xfId="55" applyFill="1" applyAlignment="1">
      <alignment vertical="top"/>
      <protection/>
    </xf>
    <xf numFmtId="0" fontId="3" fillId="0" borderId="0" xfId="55" applyFont="1" applyFill="1" applyBorder="1" applyAlignment="1">
      <alignment horizontal="left" vertical="top" wrapText="1" readingOrder="1"/>
      <protection/>
    </xf>
    <xf numFmtId="43" fontId="3" fillId="0" borderId="0" xfId="49" applyFont="1" applyFill="1" applyBorder="1" applyAlignment="1">
      <alignment horizontal="center" vertical="top" wrapText="1" readingOrder="1"/>
    </xf>
    <xf numFmtId="0" fontId="69" fillId="0" borderId="0" xfId="55" applyNumberFormat="1" applyFont="1" applyFill="1" applyBorder="1" applyAlignment="1">
      <alignment vertical="top" wrapText="1" readingOrder="1"/>
      <protection/>
    </xf>
    <xf numFmtId="43" fontId="69" fillId="0" borderId="0" xfId="55" applyNumberFormat="1" applyFont="1" applyFill="1" applyBorder="1" applyAlignment="1">
      <alignment vertical="top" wrapText="1" readingOrder="1"/>
      <protection/>
    </xf>
    <xf numFmtId="176" fontId="3" fillId="0" borderId="0" xfId="55" applyNumberFormat="1" applyFont="1" applyFill="1" applyBorder="1" applyAlignment="1">
      <alignment horizontal="left" vertical="top" wrapText="1" readingOrder="1"/>
      <protection/>
    </xf>
    <xf numFmtId="0" fontId="7" fillId="0" borderId="0" xfId="55" applyFont="1" applyFill="1" applyBorder="1" applyAlignment="1">
      <alignment horizontal="center" vertical="top" wrapText="1"/>
      <protection/>
    </xf>
    <xf numFmtId="0" fontId="7" fillId="0" borderId="0" xfId="55" applyFont="1" applyFill="1" applyBorder="1" applyAlignment="1">
      <alignment horizontal="center" vertical="top" wrapText="1"/>
      <protection/>
    </xf>
    <xf numFmtId="43" fontId="51" fillId="0" borderId="0" xfId="55" applyNumberFormat="1" applyFill="1" applyBorder="1" applyAlignment="1">
      <alignment vertical="top"/>
      <protection/>
    </xf>
    <xf numFmtId="0" fontId="51" fillId="0" borderId="0" xfId="55" applyFill="1" applyBorder="1" applyAlignment="1">
      <alignment vertical="top"/>
      <protection/>
    </xf>
    <xf numFmtId="0" fontId="7" fillId="0" borderId="0" xfId="55" applyFont="1" applyFill="1" applyBorder="1" applyAlignment="1">
      <alignment horizontal="center" vertical="top" wrapText="1" readingOrder="1"/>
      <protection/>
    </xf>
    <xf numFmtId="0" fontId="7" fillId="0" borderId="0" xfId="55" applyFont="1" applyFill="1" applyBorder="1" applyAlignment="1">
      <alignment horizontal="center" vertical="top" wrapText="1" readingOrder="1"/>
      <protection/>
    </xf>
    <xf numFmtId="0" fontId="7" fillId="0" borderId="0" xfId="55" applyFont="1" applyFill="1" applyAlignment="1">
      <alignment vertical="top" wrapText="1" readingOrder="1"/>
      <protection/>
    </xf>
    <xf numFmtId="171" fontId="51" fillId="0" borderId="0" xfId="55" applyNumberFormat="1" applyAlignment="1">
      <alignment vertical="top"/>
      <protection/>
    </xf>
    <xf numFmtId="0" fontId="0" fillId="37" borderId="15" xfId="0" applyFill="1" applyBorder="1" applyAlignment="1">
      <alignment horizontal="center" vertical="top"/>
    </xf>
    <xf numFmtId="0" fontId="0" fillId="37" borderId="16" xfId="0" applyFill="1" applyBorder="1" applyAlignment="1">
      <alignment horizontal="center" vertical="top"/>
    </xf>
    <xf numFmtId="0" fontId="38" fillId="37" borderId="16" xfId="0" applyFont="1" applyFill="1" applyBorder="1" applyAlignment="1">
      <alignment horizontal="center" vertical="top" wrapText="1"/>
    </xf>
    <xf numFmtId="0" fontId="38" fillId="37" borderId="17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38" fillId="37" borderId="0" xfId="0" applyFont="1" applyFill="1" applyBorder="1" applyAlignment="1">
      <alignment horizontal="center" vertical="top" wrapText="1"/>
    </xf>
    <xf numFmtId="0" fontId="38" fillId="37" borderId="13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top"/>
    </xf>
    <xf numFmtId="0" fontId="38" fillId="37" borderId="11" xfId="0" applyFont="1" applyFill="1" applyBorder="1" applyAlignment="1">
      <alignment horizontal="center" vertical="top" wrapText="1"/>
    </xf>
    <xf numFmtId="0" fontId="38" fillId="37" borderId="14" xfId="0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horizontal="center" vertical="top" wrapText="1" readingOrder="1"/>
    </xf>
    <xf numFmtId="0" fontId="33" fillId="37" borderId="0" xfId="0" applyFont="1" applyFill="1" applyBorder="1" applyAlignment="1">
      <alignment horizontal="center" vertical="top" wrapText="1" readingOrder="1"/>
    </xf>
    <xf numFmtId="0" fontId="33" fillId="37" borderId="13" xfId="0" applyFont="1" applyFill="1" applyBorder="1" applyAlignment="1">
      <alignment horizontal="center" vertical="top" wrapText="1" readingOrder="1"/>
    </xf>
    <xf numFmtId="0" fontId="0" fillId="37" borderId="0" xfId="0" applyFill="1" applyBorder="1" applyAlignment="1">
      <alignment vertical="top"/>
    </xf>
    <xf numFmtId="0" fontId="0" fillId="37" borderId="15" xfId="0" applyFill="1" applyBorder="1" applyAlignment="1">
      <alignment vertical="top"/>
    </xf>
    <xf numFmtId="0" fontId="33" fillId="37" borderId="16" xfId="0" applyFont="1" applyFill="1" applyBorder="1" applyAlignment="1">
      <alignment horizontal="center" vertical="top" wrapText="1" readingOrder="1"/>
    </xf>
    <xf numFmtId="0" fontId="0" fillId="37" borderId="17" xfId="0" applyFill="1" applyBorder="1" applyAlignment="1">
      <alignment vertical="top"/>
    </xf>
    <xf numFmtId="0" fontId="33" fillId="37" borderId="15" xfId="0" applyFont="1" applyFill="1" applyBorder="1" applyAlignment="1">
      <alignment horizontal="center" vertical="top" wrapText="1" readingOrder="1"/>
    </xf>
    <xf numFmtId="0" fontId="33" fillId="37" borderId="17" xfId="0" applyFont="1" applyFill="1" applyBorder="1" applyAlignment="1">
      <alignment horizontal="center" vertical="top" wrapText="1" readingOrder="1"/>
    </xf>
    <xf numFmtId="0" fontId="0" fillId="37" borderId="10" xfId="0" applyFill="1" applyBorder="1" applyAlignment="1">
      <alignment vertical="top"/>
    </xf>
    <xf numFmtId="0" fontId="0" fillId="37" borderId="13" xfId="0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37" borderId="11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33" fillId="37" borderId="11" xfId="0" applyFont="1" applyFill="1" applyBorder="1" applyAlignment="1">
      <alignment horizontal="center" vertical="top" wrapText="1" readingOrder="1"/>
    </xf>
    <xf numFmtId="0" fontId="33" fillId="37" borderId="12" xfId="0" applyFont="1" applyFill="1" applyBorder="1" applyAlignment="1">
      <alignment horizontal="center" vertical="top" wrapText="1" readingOrder="1"/>
    </xf>
    <xf numFmtId="0" fontId="33" fillId="37" borderId="11" xfId="0" applyFont="1" applyFill="1" applyBorder="1" applyAlignment="1">
      <alignment horizontal="center" vertical="top" wrapText="1" readingOrder="1"/>
    </xf>
    <xf numFmtId="0" fontId="33" fillId="37" borderId="14" xfId="0" applyFont="1" applyFill="1" applyBorder="1" applyAlignment="1">
      <alignment horizontal="center" vertical="top" wrapText="1" readingOrder="1"/>
    </xf>
    <xf numFmtId="0" fontId="0" fillId="0" borderId="17" xfId="0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4" fontId="36" fillId="0" borderId="10" xfId="0" applyNumberFormat="1" applyFont="1" applyFill="1" applyBorder="1" applyAlignment="1">
      <alignment horizontal="right" vertical="top"/>
    </xf>
    <xf numFmtId="4" fontId="36" fillId="0" borderId="13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4" fontId="36" fillId="0" borderId="0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36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27" fillId="0" borderId="0" xfId="0" applyFont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left" vertical="top" wrapText="1"/>
    </xf>
    <xf numFmtId="172" fontId="27" fillId="0" borderId="10" xfId="0" applyNumberFormat="1" applyFont="1" applyFill="1" applyBorder="1" applyAlignment="1">
      <alignment horizontal="right" vertical="top"/>
    </xf>
    <xf numFmtId="172" fontId="27" fillId="0" borderId="13" xfId="0" applyNumberFormat="1" applyFont="1" applyFill="1" applyBorder="1" applyAlignment="1">
      <alignment horizontal="right" vertical="top"/>
    </xf>
    <xf numFmtId="173" fontId="27" fillId="0" borderId="10" xfId="0" applyNumberFormat="1" applyFont="1" applyFill="1" applyBorder="1" applyAlignment="1">
      <alignment horizontal="right" vertical="top"/>
    </xf>
    <xf numFmtId="4" fontId="27" fillId="0" borderId="10" xfId="0" applyNumberFormat="1" applyFont="1" applyBorder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4" fontId="36" fillId="0" borderId="10" xfId="0" applyNumberFormat="1" applyFont="1" applyBorder="1" applyAlignment="1">
      <alignment horizontal="right" vertical="top"/>
    </xf>
    <xf numFmtId="4" fontId="36" fillId="0" borderId="0" xfId="0" applyNumberFormat="1" applyFont="1" applyBorder="1" applyAlignment="1">
      <alignment horizontal="right" vertical="top"/>
    </xf>
    <xf numFmtId="172" fontId="27" fillId="0" borderId="0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horizontal="right" vertical="top"/>
    </xf>
    <xf numFmtId="4" fontId="27" fillId="0" borderId="10" xfId="0" applyNumberFormat="1" applyFont="1" applyBorder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0" fontId="39" fillId="0" borderId="0" xfId="0" applyFont="1" applyAlignment="1">
      <alignment horizontal="left" vertical="top" wrapText="1" readingOrder="1"/>
    </xf>
    <xf numFmtId="0" fontId="39" fillId="0" borderId="0" xfId="0" applyFont="1" applyAlignment="1">
      <alignment horizontal="left" vertical="center" wrapText="1" readingOrder="1"/>
    </xf>
    <xf numFmtId="0" fontId="39" fillId="0" borderId="0" xfId="0" applyFont="1" applyAlignment="1">
      <alignment vertical="top" wrapText="1" readingOrder="1"/>
    </xf>
    <xf numFmtId="0" fontId="39" fillId="0" borderId="18" xfId="0" applyFont="1" applyBorder="1" applyAlignment="1">
      <alignment horizontal="center" vertical="top" wrapText="1" readingOrder="1"/>
    </xf>
    <xf numFmtId="0" fontId="2" fillId="33" borderId="69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70" xfId="0" applyFont="1" applyFill="1" applyBorder="1" applyAlignment="1">
      <alignment horizontal="center" vertical="top" wrapText="1" readingOrder="1"/>
    </xf>
    <xf numFmtId="0" fontId="2" fillId="33" borderId="71" xfId="0" applyFont="1" applyFill="1" applyBorder="1" applyAlignment="1">
      <alignment horizontal="center" vertical="top" wrapText="1" readingOrder="1"/>
    </xf>
    <xf numFmtId="0" fontId="2" fillId="33" borderId="72" xfId="0" applyFont="1" applyFill="1" applyBorder="1" applyAlignment="1">
      <alignment horizontal="center" vertical="top" wrapText="1" readingOrder="1"/>
    </xf>
    <xf numFmtId="0" fontId="0" fillId="36" borderId="73" xfId="0" applyFill="1" applyBorder="1" applyAlignment="1">
      <alignment vertical="top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74" xfId="0" applyFont="1" applyFill="1" applyBorder="1" applyAlignment="1">
      <alignment horizontal="center" vertical="top" wrapText="1" readingOrder="1"/>
    </xf>
    <xf numFmtId="0" fontId="2" fillId="33" borderId="75" xfId="0" applyFont="1" applyFill="1" applyBorder="1" applyAlignment="1">
      <alignment horizontal="center" vertical="top" wrapText="1" readingOrder="1"/>
    </xf>
    <xf numFmtId="0" fontId="2" fillId="33" borderId="76" xfId="0" applyFont="1" applyFill="1" applyBorder="1" applyAlignment="1">
      <alignment horizontal="center" vertical="top" wrapText="1" readingOrder="1"/>
    </xf>
    <xf numFmtId="0" fontId="2" fillId="33" borderId="77" xfId="0" applyFont="1" applyFill="1" applyBorder="1" applyAlignment="1">
      <alignment horizontal="center" vertical="top" wrapText="1" readingOrder="1"/>
    </xf>
    <xf numFmtId="0" fontId="2" fillId="33" borderId="78" xfId="0" applyFont="1" applyFill="1" applyBorder="1" applyAlignment="1">
      <alignment horizontal="center" vertical="top" wrapText="1" readingOrder="1"/>
    </xf>
    <xf numFmtId="0" fontId="0" fillId="36" borderId="77" xfId="0" applyFill="1" applyBorder="1" applyAlignment="1">
      <alignment vertical="top"/>
    </xf>
    <xf numFmtId="0" fontId="0" fillId="36" borderId="21" xfId="0" applyFill="1" applyBorder="1" applyAlignment="1">
      <alignment vertical="top"/>
    </xf>
    <xf numFmtId="0" fontId="40" fillId="0" borderId="69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79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80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77" fontId="2" fillId="0" borderId="8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77" fontId="3" fillId="0" borderId="80" xfId="0" applyNumberFormat="1" applyFont="1" applyBorder="1" applyAlignment="1">
      <alignment horizontal="right" vertical="top" wrapText="1"/>
    </xf>
    <xf numFmtId="177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 readingOrder="1"/>
    </xf>
    <xf numFmtId="177" fontId="3" fillId="0" borderId="0" xfId="0" applyNumberFormat="1" applyFont="1" applyBorder="1" applyAlignment="1">
      <alignment horizontal="right" vertical="top" wrapText="1"/>
    </xf>
    <xf numFmtId="177" fontId="3" fillId="0" borderId="13" xfId="0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vertical="top"/>
    </xf>
    <xf numFmtId="177" fontId="2" fillId="0" borderId="0" xfId="0" applyNumberFormat="1" applyFont="1" applyBorder="1" applyAlignment="1">
      <alignment horizontal="right" vertical="top" wrapText="1"/>
    </xf>
    <xf numFmtId="177" fontId="2" fillId="0" borderId="1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78" fontId="2" fillId="0" borderId="10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vertical="top"/>
    </xf>
    <xf numFmtId="178" fontId="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/>
    </xf>
    <xf numFmtId="0" fontId="0" fillId="0" borderId="81" xfId="0" applyBorder="1" applyAlignment="1">
      <alignment vertical="top"/>
    </xf>
    <xf numFmtId="171" fontId="41" fillId="0" borderId="0" xfId="0" applyNumberFormat="1" applyFont="1" applyAlignment="1">
      <alignment horizontal="right" vertical="top"/>
    </xf>
    <xf numFmtId="0" fontId="3" fillId="0" borderId="16" xfId="0" applyFont="1" applyBorder="1" applyAlignment="1">
      <alignment horizontal="left" wrapText="1" readingOrder="1"/>
    </xf>
    <xf numFmtId="171" fontId="0" fillId="0" borderId="0" xfId="0" applyNumberFormat="1" applyAlignment="1">
      <alignment vertical="top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46</xdr:row>
      <xdr:rowOff>161925</xdr:rowOff>
    </xdr:from>
    <xdr:to>
      <xdr:col>1</xdr:col>
      <xdr:colOff>390525</xdr:colOff>
      <xdr:row>47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419100" y="9601200"/>
          <a:ext cx="2743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showGridLines="0" tabSelected="1" showOutlineSymbols="0" zoomScalePageLayoutView="0" workbookViewId="0" topLeftCell="A1">
      <selection activeCell="C15" sqref="C15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5.57421875" style="0" customWidth="1"/>
  </cols>
  <sheetData>
    <row r="1" ht="9.75" customHeight="1"/>
    <row r="2" spans="2:9" ht="12.75" customHeight="1">
      <c r="B2" s="38" t="s">
        <v>62</v>
      </c>
      <c r="C2" s="39"/>
      <c r="D2" s="39"/>
      <c r="E2" s="39"/>
      <c r="F2" s="39"/>
      <c r="G2" s="39"/>
      <c r="H2" s="39"/>
      <c r="I2" s="40"/>
    </row>
    <row r="3" spans="2:9" ht="12.75" customHeight="1">
      <c r="B3" s="41"/>
      <c r="C3" s="42"/>
      <c r="D3" s="42"/>
      <c r="E3" s="42"/>
      <c r="F3" s="42"/>
      <c r="G3" s="42"/>
      <c r="H3" s="42"/>
      <c r="I3" s="43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9"/>
      <c r="C5" s="30"/>
      <c r="D5" s="30"/>
      <c r="E5" s="30"/>
      <c r="F5" s="30"/>
      <c r="G5" s="31">
        <v>2020</v>
      </c>
      <c r="H5" s="30"/>
      <c r="I5" s="32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72119538.10000001</v>
      </c>
      <c r="H8" s="2"/>
      <c r="I8" s="20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54573198.17</v>
      </c>
      <c r="H9" s="2"/>
      <c r="I9" s="21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1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1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14699456.84</v>
      </c>
      <c r="H12" s="2"/>
      <c r="I12" s="21">
        <v>237328504.1</v>
      </c>
    </row>
    <row r="13" spans="2:9" ht="13.5" customHeight="1">
      <c r="B13" s="5"/>
      <c r="C13" s="8" t="s">
        <v>58</v>
      </c>
      <c r="D13" s="2"/>
      <c r="E13" s="2"/>
      <c r="F13" s="2"/>
      <c r="G13" s="23">
        <v>2524872.42</v>
      </c>
      <c r="H13" s="2"/>
      <c r="I13" s="24">
        <v>141845394.18</v>
      </c>
    </row>
    <row r="14" spans="2:9" ht="13.5" customHeight="1">
      <c r="B14" s="5"/>
      <c r="C14" s="8" t="s">
        <v>50</v>
      </c>
      <c r="D14" s="2"/>
      <c r="E14" s="2"/>
      <c r="F14" s="2"/>
      <c r="G14" s="9">
        <v>322010.67</v>
      </c>
      <c r="H14" s="2"/>
      <c r="I14" s="21">
        <v>108545391.51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1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21" t="s">
        <v>53</v>
      </c>
    </row>
    <row r="17" spans="2:9" ht="15" customHeight="1">
      <c r="B17" s="1"/>
      <c r="C17" s="52" t="s">
        <v>54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2"/>
      <c r="D18" s="2"/>
      <c r="E18" s="2"/>
      <c r="F18" s="2"/>
      <c r="G18" s="7">
        <f>SUM(G20:G22)</f>
        <v>183638901.76</v>
      </c>
      <c r="H18" s="2"/>
      <c r="I18" s="20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0"/>
    </row>
    <row r="20" spans="2:9" ht="17.25" customHeight="1">
      <c r="B20" s="5"/>
      <c r="C20" s="8" t="s">
        <v>51</v>
      </c>
      <c r="D20" s="2"/>
      <c r="E20" s="2"/>
      <c r="F20" s="2"/>
      <c r="G20" s="9">
        <v>183638901.76</v>
      </c>
      <c r="H20" s="2"/>
      <c r="I20" s="21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21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28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56</v>
      </c>
      <c r="D24" s="2"/>
      <c r="E24" s="2"/>
      <c r="F24" s="2"/>
      <c r="G24" s="7">
        <f>SUM(G25:G29)</f>
        <v>3749259.69</v>
      </c>
      <c r="H24" s="2"/>
      <c r="I24" s="20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3749259.69</v>
      </c>
      <c r="H25" s="2"/>
      <c r="I25" s="21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1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21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1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1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SUM(G8,G18,G24)</f>
        <v>259507699.55</v>
      </c>
      <c r="H31" s="2"/>
      <c r="I31" s="22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191094871.04000002</v>
      </c>
      <c r="H35" s="2"/>
      <c r="I35" s="20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90183958.64</v>
      </c>
      <c r="H36" s="2"/>
      <c r="I36" s="21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20831681.73</v>
      </c>
      <c r="H37" s="2"/>
      <c r="I37" s="21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80079230.67</v>
      </c>
      <c r="H38" s="2"/>
      <c r="I38" s="21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50425017.900000006</v>
      </c>
      <c r="H40" s="2"/>
      <c r="I40" s="20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3600384.73</v>
      </c>
      <c r="H41" s="2"/>
      <c r="I41" s="21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1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11116537.16</v>
      </c>
      <c r="H43" s="2"/>
      <c r="I43" s="21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20240569.48</v>
      </c>
      <c r="H44" s="2"/>
      <c r="I44" s="21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14933026.53</v>
      </c>
      <c r="H45" s="2"/>
      <c r="I45" s="21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1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1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534500</v>
      </c>
      <c r="H48" s="2"/>
      <c r="I48" s="21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1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0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1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1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1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0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21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21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1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1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25">
        <v>0</v>
      </c>
    </row>
    <row r="62" spans="2:9" ht="12.75" customHeight="1">
      <c r="B62" s="38" t="str">
        <f>B2</f>
        <v>MUNICIPIO DE MÉRIDA YUCATÁN
ESTADO DE ACTIVIDADES
DEL 1 AL 30 DE SEPTIEMBRE DE 2020</v>
      </c>
      <c r="C62" s="39"/>
      <c r="D62" s="39"/>
      <c r="E62" s="39"/>
      <c r="F62" s="39"/>
      <c r="G62" s="39"/>
      <c r="H62" s="39"/>
      <c r="I62" s="40"/>
    </row>
    <row r="63" spans="2:9" ht="12.75" customHeight="1">
      <c r="B63" s="41"/>
      <c r="C63" s="42"/>
      <c r="D63" s="42"/>
      <c r="E63" s="42"/>
      <c r="F63" s="42"/>
      <c r="G63" s="42"/>
      <c r="H63" s="42"/>
      <c r="I63" s="43"/>
    </row>
    <row r="64" spans="2:9" ht="16.5" customHeight="1">
      <c r="B64" s="44"/>
      <c r="C64" s="45"/>
      <c r="D64" s="45"/>
      <c r="E64" s="45"/>
      <c r="F64" s="45"/>
      <c r="G64" s="45"/>
      <c r="H64" s="45"/>
      <c r="I64" s="46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33">
        <v>2019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6390524.4</v>
      </c>
      <c r="H67" s="2"/>
      <c r="I67" s="20">
        <f>SUM(I68:I73)</f>
        <v>75683874.57000001</v>
      </c>
    </row>
    <row r="68" spans="2:9" ht="17.25" customHeight="1">
      <c r="B68" s="5"/>
      <c r="C68" s="8" t="s">
        <v>46</v>
      </c>
      <c r="D68" s="2"/>
      <c r="E68" s="2"/>
      <c r="F68" s="2"/>
      <c r="G68" s="9">
        <v>5320012.91</v>
      </c>
      <c r="H68" s="2"/>
      <c r="I68" s="21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1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1">
        <v>0</v>
      </c>
    </row>
    <row r="71" spans="2:9" ht="18" customHeight="1">
      <c r="B71" s="5"/>
      <c r="C71" s="8" t="s">
        <v>52</v>
      </c>
      <c r="D71" s="2"/>
      <c r="E71" s="2"/>
      <c r="F71" s="2"/>
      <c r="G71" s="9">
        <v>0</v>
      </c>
      <c r="H71" s="2"/>
      <c r="I71" s="21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1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1070511.49</v>
      </c>
      <c r="H73" s="2"/>
      <c r="I73" s="21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23795652.7</v>
      </c>
      <c r="H75" s="2"/>
      <c r="I75" s="20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23795652.7</v>
      </c>
      <c r="H76" s="2"/>
      <c r="I76" s="21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271706066.04</v>
      </c>
      <c r="H78" s="2"/>
      <c r="I78" s="22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-12198366.49000001</v>
      </c>
      <c r="H80" s="2"/>
      <c r="I80" s="22">
        <f>I31-I78</f>
        <v>496386627.0300002</v>
      </c>
    </row>
    <row r="81" spans="2:10" ht="18.75" customHeight="1">
      <c r="B81" s="17"/>
      <c r="C81" s="18"/>
      <c r="D81" s="12"/>
      <c r="E81" s="12"/>
      <c r="F81" s="12"/>
      <c r="G81" s="12"/>
      <c r="H81" s="12"/>
      <c r="I81" s="34"/>
      <c r="J81" s="2"/>
    </row>
    <row r="82" spans="2:9" ht="18.75" customHeight="1">
      <c r="B82" s="2"/>
      <c r="C82" s="2"/>
      <c r="D82" s="2"/>
      <c r="E82" s="2"/>
      <c r="F82" s="2"/>
      <c r="G82" s="2"/>
      <c r="H82" s="2"/>
      <c r="I82" s="2"/>
    </row>
    <row r="83" spans="2:9" ht="12.75" customHeight="1">
      <c r="B83" s="47" t="s">
        <v>57</v>
      </c>
      <c r="C83" s="47"/>
      <c r="D83" s="47"/>
      <c r="E83" s="47"/>
      <c r="F83" s="47"/>
      <c r="G83" s="47"/>
      <c r="H83" s="47"/>
      <c r="I83" s="47"/>
    </row>
    <row r="84" spans="7:9" ht="55.5" customHeight="1">
      <c r="G84" s="50"/>
      <c r="H84" s="50"/>
      <c r="I84" s="50"/>
    </row>
    <row r="85" spans="2:9" ht="12.75" customHeight="1">
      <c r="B85" s="48" t="s">
        <v>59</v>
      </c>
      <c r="C85" s="48"/>
      <c r="G85" s="51" t="s">
        <v>49</v>
      </c>
      <c r="H85" s="51"/>
      <c r="I85" s="51"/>
    </row>
    <row r="86" spans="2:9" ht="18" customHeight="1">
      <c r="B86" s="49" t="s">
        <v>60</v>
      </c>
      <c r="C86" s="49"/>
      <c r="G86" s="49" t="s">
        <v>48</v>
      </c>
      <c r="H86" s="49"/>
      <c r="I86" s="49"/>
    </row>
  </sheetData>
  <sheetProtection/>
  <mergeCells count="9">
    <mergeCell ref="B62:I64"/>
    <mergeCell ref="B2:I4"/>
    <mergeCell ref="B83:I83"/>
    <mergeCell ref="B85:C85"/>
    <mergeCell ref="B86:C86"/>
    <mergeCell ref="G84:I84"/>
    <mergeCell ref="G85:I85"/>
    <mergeCell ref="G86:I86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38"/>
  <sheetViews>
    <sheetView showGridLines="0" showOutlineSymbols="0" zoomScalePageLayoutView="0" workbookViewId="0" topLeftCell="A112">
      <selection activeCell="G124" sqref="G124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8" t="s">
        <v>63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2:13" ht="12.75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2:13" ht="16.5" customHeigh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6" spans="2:13" ht="14.25" customHeight="1">
      <c r="B6" s="1"/>
      <c r="C6" s="2"/>
      <c r="D6" s="56">
        <v>2020</v>
      </c>
      <c r="E6" s="56"/>
      <c r="F6" s="2"/>
      <c r="G6" s="57" t="s">
        <v>64</v>
      </c>
      <c r="H6" s="2"/>
      <c r="I6" s="2"/>
      <c r="J6" s="56">
        <v>2020</v>
      </c>
      <c r="K6" s="56"/>
      <c r="L6" s="2"/>
      <c r="M6" s="58" t="s">
        <v>64</v>
      </c>
    </row>
    <row r="7" spans="2:13" ht="14.25" customHeight="1">
      <c r="B7" s="1"/>
      <c r="C7" s="59" t="s">
        <v>65</v>
      </c>
      <c r="D7" s="59"/>
      <c r="E7" s="2"/>
      <c r="F7" s="2"/>
      <c r="G7" s="2"/>
      <c r="H7" s="2"/>
      <c r="I7" s="59" t="s">
        <v>66</v>
      </c>
      <c r="J7" s="59"/>
      <c r="K7" s="2"/>
      <c r="L7" s="2"/>
      <c r="M7" s="19"/>
    </row>
    <row r="8" spans="2:13" ht="6" customHeight="1">
      <c r="B8" s="1"/>
      <c r="C8" s="2"/>
      <c r="D8" s="2"/>
      <c r="E8" s="2"/>
      <c r="F8" s="2"/>
      <c r="G8" s="2"/>
      <c r="H8" s="2"/>
      <c r="I8" s="60" t="s">
        <v>67</v>
      </c>
      <c r="J8" s="60"/>
      <c r="K8" s="2"/>
      <c r="L8" s="2"/>
      <c r="M8" s="19"/>
    </row>
    <row r="9" spans="2:13" ht="7.5" customHeight="1">
      <c r="B9" s="1"/>
      <c r="C9" s="60" t="s">
        <v>68</v>
      </c>
      <c r="D9" s="60"/>
      <c r="E9" s="2"/>
      <c r="F9" s="2"/>
      <c r="G9" s="2"/>
      <c r="H9" s="2"/>
      <c r="I9" s="60"/>
      <c r="J9" s="60"/>
      <c r="K9" s="2"/>
      <c r="L9" s="2"/>
      <c r="M9" s="19"/>
    </row>
    <row r="10" spans="2:13" ht="6.75" customHeight="1">
      <c r="B10" s="1"/>
      <c r="C10" s="60"/>
      <c r="D10" s="60"/>
      <c r="E10" s="2"/>
      <c r="F10" s="2"/>
      <c r="G10" s="2"/>
      <c r="H10" s="2"/>
      <c r="I10" s="2"/>
      <c r="J10" s="2"/>
      <c r="K10" s="2"/>
      <c r="L10" s="2"/>
      <c r="M10" s="19"/>
    </row>
    <row r="11" spans="2:13" ht="9" customHeight="1">
      <c r="B11" s="1"/>
      <c r="C11" s="2"/>
      <c r="D11" s="2"/>
      <c r="E11" s="2"/>
      <c r="F11" s="2"/>
      <c r="G11" s="61"/>
      <c r="H11" s="2"/>
      <c r="I11" s="62" t="s">
        <v>69</v>
      </c>
      <c r="J11" s="62"/>
      <c r="K11" s="63">
        <v>168869085.42</v>
      </c>
      <c r="L11" s="2"/>
      <c r="M11" s="64">
        <v>104440774.66</v>
      </c>
    </row>
    <row r="12" spans="2:13" ht="10.5" customHeight="1">
      <c r="B12" s="1"/>
      <c r="C12" s="62" t="s">
        <v>70</v>
      </c>
      <c r="D12" s="62"/>
      <c r="E12" s="63">
        <v>624654397.57</v>
      </c>
      <c r="F12" s="2"/>
      <c r="G12" s="63">
        <v>614862737.07</v>
      </c>
      <c r="H12" s="2"/>
      <c r="I12" s="62"/>
      <c r="J12" s="62"/>
      <c r="K12" s="63"/>
      <c r="L12" s="2"/>
      <c r="M12" s="64"/>
    </row>
    <row r="13" spans="2:13" ht="6.75" customHeight="1">
      <c r="B13" s="1"/>
      <c r="C13" s="62"/>
      <c r="D13" s="62"/>
      <c r="E13" s="63"/>
      <c r="F13" s="2"/>
      <c r="G13" s="63"/>
      <c r="H13" s="2"/>
      <c r="I13" s="2"/>
      <c r="J13" s="2"/>
      <c r="K13" s="2"/>
      <c r="L13" s="2"/>
      <c r="M13" s="19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2:13" ht="5.25" customHeight="1">
      <c r="B15" s="1"/>
      <c r="C15" s="62" t="s">
        <v>71</v>
      </c>
      <c r="D15" s="62"/>
      <c r="E15" s="65">
        <v>14679502.34</v>
      </c>
      <c r="F15" s="2"/>
      <c r="G15" s="65">
        <v>22023425.89</v>
      </c>
      <c r="H15" s="2"/>
      <c r="I15" s="62" t="s">
        <v>72</v>
      </c>
      <c r="J15" s="62"/>
      <c r="K15" s="63">
        <v>0</v>
      </c>
      <c r="L15" s="2"/>
      <c r="M15" s="64">
        <v>0</v>
      </c>
    </row>
    <row r="16" spans="2:13" ht="9" customHeight="1">
      <c r="B16" s="1"/>
      <c r="C16" s="62"/>
      <c r="D16" s="62"/>
      <c r="E16" s="65"/>
      <c r="F16" s="2"/>
      <c r="G16" s="65"/>
      <c r="H16" s="2"/>
      <c r="I16" s="62"/>
      <c r="J16" s="62"/>
      <c r="K16" s="63"/>
      <c r="L16" s="2"/>
      <c r="M16" s="64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19"/>
    </row>
    <row r="18" spans="2:13" ht="4.5" customHeight="1">
      <c r="B18" s="1"/>
      <c r="C18" s="2"/>
      <c r="D18" s="2"/>
      <c r="E18" s="2"/>
      <c r="F18" s="2"/>
      <c r="G18" s="2"/>
      <c r="H18" s="2"/>
      <c r="I18" s="62" t="s">
        <v>73</v>
      </c>
      <c r="J18" s="62"/>
      <c r="K18" s="63">
        <v>0</v>
      </c>
      <c r="L18" s="2"/>
      <c r="M18" s="64">
        <v>0</v>
      </c>
    </row>
    <row r="19" spans="2:13" ht="5.25" customHeight="1">
      <c r="B19" s="1"/>
      <c r="C19" s="62" t="s">
        <v>74</v>
      </c>
      <c r="D19" s="62"/>
      <c r="E19" s="63">
        <v>36321976.83</v>
      </c>
      <c r="F19" s="2"/>
      <c r="G19" s="63">
        <v>40439117.2</v>
      </c>
      <c r="H19" s="2"/>
      <c r="I19" s="62"/>
      <c r="J19" s="62"/>
      <c r="K19" s="63"/>
      <c r="L19" s="2"/>
      <c r="M19" s="64"/>
    </row>
    <row r="20" spans="2:13" ht="9" customHeight="1">
      <c r="B20" s="1"/>
      <c r="C20" s="62"/>
      <c r="D20" s="62"/>
      <c r="E20" s="63"/>
      <c r="F20" s="2"/>
      <c r="G20" s="63"/>
      <c r="H20" s="2"/>
      <c r="I20" s="62"/>
      <c r="J20" s="62"/>
      <c r="K20" s="2"/>
      <c r="L20" s="2"/>
      <c r="M20" s="19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19"/>
    </row>
    <row r="22" spans="2:13" ht="3.75" customHeight="1">
      <c r="B22" s="1"/>
      <c r="C22" s="2"/>
      <c r="D22" s="2"/>
      <c r="E22" s="2"/>
      <c r="F22" s="2"/>
      <c r="G22" s="2"/>
      <c r="H22" s="2"/>
      <c r="I22" s="62" t="s">
        <v>75</v>
      </c>
      <c r="J22" s="62"/>
      <c r="K22" s="63">
        <v>0</v>
      </c>
      <c r="L22" s="2"/>
      <c r="M22" s="64">
        <v>0</v>
      </c>
    </row>
    <row r="23" spans="2:13" ht="6" customHeight="1">
      <c r="B23" s="1"/>
      <c r="C23" s="62" t="s">
        <v>76</v>
      </c>
      <c r="D23" s="62"/>
      <c r="E23" s="63">
        <v>0</v>
      </c>
      <c r="F23" s="2"/>
      <c r="G23" s="63">
        <v>0</v>
      </c>
      <c r="H23" s="2"/>
      <c r="I23" s="62"/>
      <c r="J23" s="62"/>
      <c r="K23" s="63"/>
      <c r="L23" s="2"/>
      <c r="M23" s="64"/>
    </row>
    <row r="24" spans="2:13" ht="8.25" customHeight="1">
      <c r="B24" s="1"/>
      <c r="C24" s="62"/>
      <c r="D24" s="62"/>
      <c r="E24" s="63"/>
      <c r="F24" s="2"/>
      <c r="G24" s="63"/>
      <c r="H24" s="2"/>
      <c r="I24" s="62"/>
      <c r="J24" s="62"/>
      <c r="K24" s="2"/>
      <c r="L24" s="2"/>
      <c r="M24" s="19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19"/>
    </row>
    <row r="26" spans="2:13" ht="3" customHeight="1">
      <c r="B26" s="1"/>
      <c r="C26" s="2"/>
      <c r="D26" s="2"/>
      <c r="E26" s="2"/>
      <c r="F26" s="2"/>
      <c r="G26" s="2"/>
      <c r="H26" s="2"/>
      <c r="I26" s="62" t="s">
        <v>77</v>
      </c>
      <c r="J26" s="62"/>
      <c r="K26" s="63">
        <v>0</v>
      </c>
      <c r="L26" s="2"/>
      <c r="M26" s="64">
        <v>0</v>
      </c>
    </row>
    <row r="27" spans="2:13" ht="6.75" customHeight="1">
      <c r="B27" s="1"/>
      <c r="C27" s="62" t="s">
        <v>78</v>
      </c>
      <c r="D27" s="62"/>
      <c r="E27" s="63">
        <v>1689633.96</v>
      </c>
      <c r="F27" s="2"/>
      <c r="G27" s="63">
        <v>1510019.15</v>
      </c>
      <c r="H27" s="2"/>
      <c r="I27" s="62"/>
      <c r="J27" s="62"/>
      <c r="K27" s="63"/>
      <c r="L27" s="2"/>
      <c r="M27" s="64"/>
    </row>
    <row r="28" spans="2:13" ht="7.5" customHeight="1">
      <c r="B28" s="1"/>
      <c r="C28" s="62"/>
      <c r="D28" s="62"/>
      <c r="E28" s="63"/>
      <c r="F28" s="2"/>
      <c r="G28" s="63"/>
      <c r="H28" s="2"/>
      <c r="I28" s="62"/>
      <c r="J28" s="62"/>
      <c r="K28" s="2"/>
      <c r="L28" s="2"/>
      <c r="M28" s="19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19"/>
    </row>
    <row r="30" spans="2:13" ht="2.25" customHeight="1">
      <c r="B30" s="1"/>
      <c r="C30" s="2"/>
      <c r="D30" s="2"/>
      <c r="E30" s="2"/>
      <c r="F30" s="2"/>
      <c r="G30" s="2"/>
      <c r="H30" s="2"/>
      <c r="I30" s="62" t="s">
        <v>79</v>
      </c>
      <c r="J30" s="62"/>
      <c r="K30" s="63">
        <v>5689968.24</v>
      </c>
      <c r="L30" s="2"/>
      <c r="M30" s="64">
        <v>6194033.33</v>
      </c>
    </row>
    <row r="31" spans="2:13" ht="7.5" customHeight="1">
      <c r="B31" s="1"/>
      <c r="C31" s="62" t="s">
        <v>80</v>
      </c>
      <c r="D31" s="62"/>
      <c r="E31" s="65">
        <v>0</v>
      </c>
      <c r="F31" s="2"/>
      <c r="G31" s="65">
        <v>1015002.15</v>
      </c>
      <c r="H31" s="2"/>
      <c r="I31" s="62"/>
      <c r="J31" s="62"/>
      <c r="K31" s="63"/>
      <c r="L31" s="2"/>
      <c r="M31" s="64"/>
    </row>
    <row r="32" spans="2:13" ht="6.75" customHeight="1">
      <c r="B32" s="1"/>
      <c r="C32" s="62"/>
      <c r="D32" s="62"/>
      <c r="E32" s="65"/>
      <c r="F32" s="2"/>
      <c r="G32" s="65"/>
      <c r="H32" s="2"/>
      <c r="I32" s="62"/>
      <c r="J32" s="62"/>
      <c r="K32" s="2"/>
      <c r="L32" s="2"/>
      <c r="M32" s="19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19"/>
    </row>
    <row r="34" spans="2:13" ht="1.5" customHeight="1">
      <c r="B34" s="1"/>
      <c r="C34" s="2"/>
      <c r="D34" s="2"/>
      <c r="E34" s="2"/>
      <c r="F34" s="2"/>
      <c r="G34" s="2"/>
      <c r="H34" s="2"/>
      <c r="I34" s="62" t="s">
        <v>81</v>
      </c>
      <c r="J34" s="62"/>
      <c r="K34" s="63">
        <v>0</v>
      </c>
      <c r="L34" s="2"/>
      <c r="M34" s="64">
        <v>0</v>
      </c>
    </row>
    <row r="35" spans="2:13" ht="4.5" customHeight="1">
      <c r="B35" s="1"/>
      <c r="C35" s="62" t="s">
        <v>82</v>
      </c>
      <c r="D35" s="62"/>
      <c r="E35" s="63">
        <v>0</v>
      </c>
      <c r="F35" s="2"/>
      <c r="G35" s="63">
        <v>0</v>
      </c>
      <c r="H35" s="2"/>
      <c r="I35" s="62"/>
      <c r="J35" s="62"/>
      <c r="K35" s="63"/>
      <c r="L35" s="2"/>
      <c r="M35" s="64"/>
    </row>
    <row r="36" spans="2:13" ht="9.75" customHeight="1">
      <c r="B36" s="1"/>
      <c r="C36" s="62"/>
      <c r="D36" s="62"/>
      <c r="E36" s="63"/>
      <c r="F36" s="2"/>
      <c r="G36" s="63"/>
      <c r="H36" s="2"/>
      <c r="I36" s="62"/>
      <c r="J36" s="62"/>
      <c r="K36" s="63"/>
      <c r="L36" s="2"/>
      <c r="M36" s="64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19"/>
    </row>
    <row r="38" spans="2:13" ht="7.5" customHeight="1">
      <c r="B38" s="1"/>
      <c r="C38" s="2"/>
      <c r="D38" s="2"/>
      <c r="E38" s="66"/>
      <c r="F38" s="2"/>
      <c r="G38" s="66"/>
      <c r="H38" s="2"/>
      <c r="I38" s="62" t="s">
        <v>83</v>
      </c>
      <c r="J38" s="62"/>
      <c r="K38" s="63">
        <v>332448417.36</v>
      </c>
      <c r="L38" s="2"/>
      <c r="M38" s="64">
        <v>332448417.36</v>
      </c>
    </row>
    <row r="39" spans="2:13" ht="3" customHeight="1">
      <c r="B39" s="1"/>
      <c r="C39" s="60" t="s">
        <v>84</v>
      </c>
      <c r="D39" s="60"/>
      <c r="E39" s="67">
        <f>E12+E15+E19+E23+E27-E31+E35</f>
        <v>677345510.7000002</v>
      </c>
      <c r="F39" s="2"/>
      <c r="G39" s="67">
        <f>G12+G15+G19+G23+G27-G31+G35</f>
        <v>677820297.1600001</v>
      </c>
      <c r="H39" s="2"/>
      <c r="I39" s="62"/>
      <c r="J39" s="62"/>
      <c r="K39" s="63"/>
      <c r="L39" s="2"/>
      <c r="M39" s="64"/>
    </row>
    <row r="40" spans="2:13" ht="9" customHeight="1">
      <c r="B40" s="1"/>
      <c r="C40" s="60"/>
      <c r="D40" s="60"/>
      <c r="E40" s="67"/>
      <c r="F40" s="2"/>
      <c r="G40" s="67"/>
      <c r="H40" s="2"/>
      <c r="I40" s="62"/>
      <c r="J40" s="62"/>
      <c r="K40" s="2"/>
      <c r="L40" s="2"/>
      <c r="M40" s="19"/>
    </row>
    <row r="41" spans="2:13" ht="3.75" customHeight="1">
      <c r="B41" s="1"/>
      <c r="C41" s="60"/>
      <c r="D41" s="60"/>
      <c r="E41" s="2"/>
      <c r="F41" s="2"/>
      <c r="G41" s="2"/>
      <c r="H41" s="2"/>
      <c r="I41" s="60" t="s">
        <v>85</v>
      </c>
      <c r="J41" s="60"/>
      <c r="K41" s="67">
        <f>SUM(K11:K39)</f>
        <v>507007471.02</v>
      </c>
      <c r="L41" s="2"/>
      <c r="M41" s="68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60"/>
      <c r="J42" s="60"/>
      <c r="K42" s="67"/>
      <c r="L42" s="2"/>
      <c r="M42" s="68"/>
    </row>
    <row r="43" spans="2:13" ht="9.75" customHeight="1">
      <c r="B43" s="1"/>
      <c r="C43" s="2"/>
      <c r="D43" s="2"/>
      <c r="E43" s="66"/>
      <c r="F43" s="2"/>
      <c r="G43" s="66"/>
      <c r="H43" s="2"/>
      <c r="I43" s="60"/>
      <c r="J43" s="60"/>
      <c r="K43" s="67"/>
      <c r="L43" s="2"/>
      <c r="M43" s="68"/>
    </row>
    <row r="44" spans="2:13" ht="13.5" customHeight="1">
      <c r="B44" s="1"/>
      <c r="C44" s="2"/>
      <c r="D44" s="2"/>
      <c r="E44" s="2"/>
      <c r="F44" s="2"/>
      <c r="G44" s="2"/>
      <c r="H44" s="2"/>
      <c r="I44" s="69"/>
      <c r="J44" s="69"/>
      <c r="K44" s="7"/>
      <c r="L44" s="2"/>
      <c r="M44" s="20"/>
    </row>
    <row r="45" spans="2:13" ht="7.5" customHeight="1">
      <c r="B45" s="1"/>
      <c r="C45" s="60" t="s">
        <v>86</v>
      </c>
      <c r="D45" s="60"/>
      <c r="E45" s="2"/>
      <c r="F45" s="2"/>
      <c r="G45" s="2"/>
      <c r="H45" s="2"/>
      <c r="I45" s="60" t="s">
        <v>87</v>
      </c>
      <c r="J45" s="60"/>
      <c r="K45" s="2"/>
      <c r="L45" s="2"/>
      <c r="M45" s="19"/>
    </row>
    <row r="46" spans="2:13" ht="6.75" customHeight="1">
      <c r="B46" s="1"/>
      <c r="C46" s="60"/>
      <c r="D46" s="60"/>
      <c r="E46" s="2"/>
      <c r="F46" s="2"/>
      <c r="G46" s="2"/>
      <c r="H46" s="2"/>
      <c r="I46" s="70"/>
      <c r="J46" s="60"/>
      <c r="K46" s="2"/>
      <c r="L46" s="2"/>
      <c r="M46" s="19"/>
    </row>
    <row r="47" spans="2:13" ht="8.25" customHeight="1">
      <c r="B47" s="1"/>
      <c r="C47" s="62" t="s">
        <v>88</v>
      </c>
      <c r="D47" s="62"/>
      <c r="E47" s="63">
        <v>926784380.11</v>
      </c>
      <c r="F47" s="2"/>
      <c r="G47" s="63">
        <v>852956563.49</v>
      </c>
      <c r="H47" s="2"/>
      <c r="I47" s="2"/>
      <c r="J47" s="2"/>
      <c r="K47" s="2"/>
      <c r="L47" s="2"/>
      <c r="M47" s="19"/>
    </row>
    <row r="48" spans="2:13" ht="5.25" customHeight="1">
      <c r="B48" s="1"/>
      <c r="C48" s="62"/>
      <c r="D48" s="62"/>
      <c r="E48" s="63"/>
      <c r="F48" s="2"/>
      <c r="G48" s="63"/>
      <c r="H48" s="2"/>
      <c r="I48" s="62" t="s">
        <v>89</v>
      </c>
      <c r="J48" s="62"/>
      <c r="K48" s="63">
        <v>0</v>
      </c>
      <c r="L48" s="2"/>
      <c r="M48" s="64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62"/>
      <c r="J49" s="62"/>
      <c r="K49" s="63"/>
      <c r="L49" s="2"/>
      <c r="M49" s="64"/>
    </row>
    <row r="50" spans="2:13" ht="6" customHeight="1">
      <c r="B50" s="1"/>
      <c r="C50" s="2"/>
      <c r="D50" s="2"/>
      <c r="E50" s="2"/>
      <c r="F50" s="2"/>
      <c r="G50" s="2"/>
      <c r="H50" s="2"/>
      <c r="I50" s="70"/>
      <c r="J50" s="70"/>
      <c r="K50" s="2"/>
      <c r="L50" s="2"/>
      <c r="M50" s="19"/>
    </row>
    <row r="51" spans="2:13" ht="9" customHeight="1">
      <c r="B51" s="1"/>
      <c r="C51" s="62" t="s">
        <v>90</v>
      </c>
      <c r="D51" s="62"/>
      <c r="E51" s="63">
        <v>108722640.55</v>
      </c>
      <c r="F51" s="2"/>
      <c r="G51" s="63">
        <v>92227487.48</v>
      </c>
      <c r="H51" s="2"/>
      <c r="I51" s="2"/>
      <c r="J51" s="2"/>
      <c r="K51" s="2"/>
      <c r="L51" s="2"/>
      <c r="M51" s="19"/>
    </row>
    <row r="52" spans="2:13" ht="4.5" customHeight="1">
      <c r="B52" s="1"/>
      <c r="C52" s="62"/>
      <c r="D52" s="62"/>
      <c r="E52" s="63"/>
      <c r="F52" s="2"/>
      <c r="G52" s="63"/>
      <c r="H52" s="2"/>
      <c r="I52" s="62" t="s">
        <v>91</v>
      </c>
      <c r="J52" s="62"/>
      <c r="K52" s="63">
        <v>0</v>
      </c>
      <c r="L52" s="2"/>
      <c r="M52" s="64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62"/>
      <c r="J53" s="62"/>
      <c r="K53" s="63"/>
      <c r="L53" s="2"/>
      <c r="M53" s="64"/>
    </row>
    <row r="54" spans="2:13" ht="3.75" customHeight="1">
      <c r="B54" s="1"/>
      <c r="C54" s="2"/>
      <c r="D54" s="2"/>
      <c r="E54" s="2"/>
      <c r="F54" s="2"/>
      <c r="G54" s="2"/>
      <c r="H54" s="2"/>
      <c r="I54" s="70"/>
      <c r="J54" s="70"/>
      <c r="K54" s="2"/>
      <c r="L54" s="2"/>
      <c r="M54" s="19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19"/>
    </row>
    <row r="56" spans="2:13" ht="9.75" customHeight="1">
      <c r="B56" s="1"/>
      <c r="C56" s="62" t="s">
        <v>92</v>
      </c>
      <c r="D56" s="62"/>
      <c r="E56" s="63">
        <v>10634813008.25</v>
      </c>
      <c r="F56" s="2"/>
      <c r="G56" s="63">
        <v>9801735313.56</v>
      </c>
      <c r="H56" s="2"/>
      <c r="I56" s="62" t="s">
        <v>93</v>
      </c>
      <c r="J56" s="62"/>
      <c r="K56" s="9">
        <v>0</v>
      </c>
      <c r="L56" s="2"/>
      <c r="M56" s="21">
        <v>0</v>
      </c>
    </row>
    <row r="57" spans="2:13" ht="3" customHeight="1">
      <c r="B57" s="1"/>
      <c r="C57" s="70"/>
      <c r="D57" s="70"/>
      <c r="E57" s="63"/>
      <c r="F57" s="2"/>
      <c r="G57" s="63"/>
      <c r="H57" s="2"/>
      <c r="I57" s="62"/>
      <c r="J57" s="62"/>
      <c r="K57" s="2"/>
      <c r="L57" s="2"/>
      <c r="M57" s="19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19"/>
    </row>
    <row r="59" spans="2:13" ht="10.5" customHeight="1">
      <c r="B59" s="1"/>
      <c r="C59" s="62" t="s">
        <v>94</v>
      </c>
      <c r="D59" s="62"/>
      <c r="E59" s="63">
        <v>757912350.26</v>
      </c>
      <c r="F59" s="2"/>
      <c r="G59" s="63">
        <v>707338871.36</v>
      </c>
      <c r="H59" s="2"/>
      <c r="I59" s="2"/>
      <c r="J59" s="2"/>
      <c r="K59" s="2"/>
      <c r="L59" s="2"/>
      <c r="M59" s="19"/>
    </row>
    <row r="60" spans="2:13" ht="3" customHeight="1">
      <c r="B60" s="1"/>
      <c r="C60" s="62"/>
      <c r="D60" s="62"/>
      <c r="E60" s="63"/>
      <c r="F60" s="2"/>
      <c r="G60" s="63"/>
      <c r="H60" s="2"/>
      <c r="I60" s="62" t="s">
        <v>95</v>
      </c>
      <c r="J60" s="62"/>
      <c r="K60" s="63">
        <v>0</v>
      </c>
      <c r="L60" s="2"/>
      <c r="M60" s="64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62"/>
      <c r="J61" s="62"/>
      <c r="K61" s="63"/>
      <c r="L61" s="2"/>
      <c r="M61" s="64"/>
    </row>
    <row r="62" spans="2:13" ht="5.25" customHeight="1">
      <c r="B62" s="1"/>
      <c r="C62" s="2"/>
      <c r="D62" s="2"/>
      <c r="E62" s="2"/>
      <c r="F62" s="2"/>
      <c r="G62" s="2"/>
      <c r="H62" s="2"/>
      <c r="I62" s="70"/>
      <c r="J62" s="70"/>
      <c r="K62" s="70"/>
      <c r="L62" s="2"/>
      <c r="M62" s="71"/>
    </row>
    <row r="63" spans="2:13" ht="5.25" customHeight="1">
      <c r="B63" s="1"/>
      <c r="C63" s="62" t="s">
        <v>96</v>
      </c>
      <c r="D63" s="62"/>
      <c r="E63" s="63">
        <v>19482955.85</v>
      </c>
      <c r="F63" s="2"/>
      <c r="G63" s="63">
        <v>11848995.84</v>
      </c>
      <c r="H63" s="2"/>
      <c r="I63" s="2"/>
      <c r="J63" s="2"/>
      <c r="K63" s="2"/>
      <c r="L63" s="2"/>
      <c r="M63" s="19"/>
    </row>
    <row r="64" spans="2:13" ht="5.25" customHeight="1">
      <c r="B64" s="1"/>
      <c r="C64" s="62"/>
      <c r="D64" s="62"/>
      <c r="E64" s="63"/>
      <c r="F64" s="2"/>
      <c r="G64" s="63"/>
      <c r="H64" s="2"/>
      <c r="I64" s="62" t="s">
        <v>97</v>
      </c>
      <c r="J64" s="62"/>
      <c r="K64" s="63">
        <v>7865184954.79</v>
      </c>
      <c r="L64" s="2"/>
      <c r="M64" s="64">
        <v>7588598209.34</v>
      </c>
    </row>
    <row r="65" spans="2:13" ht="7.5" customHeight="1">
      <c r="B65" s="1"/>
      <c r="C65" s="62"/>
      <c r="D65" s="62"/>
      <c r="E65" s="2"/>
      <c r="F65" s="2"/>
      <c r="G65" s="2"/>
      <c r="H65" s="2"/>
      <c r="I65" s="62"/>
      <c r="J65" s="62"/>
      <c r="K65" s="63"/>
      <c r="L65" s="2"/>
      <c r="M65" s="64"/>
    </row>
    <row r="66" spans="2:13" ht="1.5" customHeight="1">
      <c r="B66" s="1"/>
      <c r="C66" s="2"/>
      <c r="D66" s="2"/>
      <c r="E66" s="2"/>
      <c r="F66" s="2"/>
      <c r="G66" s="2"/>
      <c r="H66" s="2"/>
      <c r="I66" s="62"/>
      <c r="J66" s="62"/>
      <c r="K66" s="2"/>
      <c r="L66" s="2"/>
      <c r="M66" s="19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19"/>
    </row>
    <row r="68" spans="2:13" ht="5.25" customHeight="1">
      <c r="B68" s="1"/>
      <c r="C68" s="62" t="s">
        <v>98</v>
      </c>
      <c r="D68" s="62"/>
      <c r="E68" s="72">
        <v>583348346.03</v>
      </c>
      <c r="F68" s="2"/>
      <c r="G68" s="72">
        <v>-539805634.69</v>
      </c>
      <c r="H68" s="2"/>
      <c r="I68" s="2"/>
      <c r="J68" s="2"/>
      <c r="K68" s="2"/>
      <c r="L68" s="2"/>
      <c r="M68" s="19"/>
    </row>
    <row r="69" spans="2:13" ht="5.25" customHeight="1">
      <c r="B69" s="1"/>
      <c r="C69" s="62"/>
      <c r="D69" s="62"/>
      <c r="E69" s="72"/>
      <c r="F69" s="2"/>
      <c r="G69" s="72"/>
      <c r="H69" s="2"/>
      <c r="I69" s="62" t="s">
        <v>99</v>
      </c>
      <c r="J69" s="62"/>
      <c r="K69" s="63">
        <v>0</v>
      </c>
      <c r="L69" s="2"/>
      <c r="M69" s="64">
        <v>0</v>
      </c>
    </row>
    <row r="70" spans="2:13" ht="8.25" customHeight="1">
      <c r="B70" s="1"/>
      <c r="C70" s="62"/>
      <c r="D70" s="62"/>
      <c r="E70" s="2"/>
      <c r="F70" s="2"/>
      <c r="G70" s="2"/>
      <c r="H70" s="2"/>
      <c r="I70" s="62"/>
      <c r="J70" s="62"/>
      <c r="K70" s="63"/>
      <c r="L70" s="2"/>
      <c r="M70" s="64"/>
    </row>
    <row r="71" spans="2:13" ht="0.75" customHeight="1">
      <c r="B71" s="1"/>
      <c r="C71" s="2"/>
      <c r="D71" s="2"/>
      <c r="E71" s="2"/>
      <c r="F71" s="2"/>
      <c r="G71" s="2"/>
      <c r="H71" s="2"/>
      <c r="I71" s="62"/>
      <c r="J71" s="62"/>
      <c r="K71" s="2"/>
      <c r="L71" s="2"/>
      <c r="M71" s="19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19"/>
    </row>
    <row r="73" spans="2:13" ht="5.25" customHeight="1">
      <c r="B73" s="1"/>
      <c r="C73" s="62" t="s">
        <v>100</v>
      </c>
      <c r="D73" s="62"/>
      <c r="E73" s="63">
        <v>0</v>
      </c>
      <c r="F73" s="2"/>
      <c r="G73" s="63">
        <v>0</v>
      </c>
      <c r="H73" s="2"/>
      <c r="I73" s="60" t="s">
        <v>101</v>
      </c>
      <c r="J73" s="60"/>
      <c r="K73" s="67">
        <f>SUM(K48:K72)</f>
        <v>7865184954.79</v>
      </c>
      <c r="L73" s="2"/>
      <c r="M73" s="68">
        <f>SUM(M48:M72)</f>
        <v>7588598209.34</v>
      </c>
    </row>
    <row r="74" spans="2:13" ht="6" customHeight="1">
      <c r="B74" s="1"/>
      <c r="C74" s="62"/>
      <c r="D74" s="62"/>
      <c r="E74" s="63"/>
      <c r="F74" s="2"/>
      <c r="G74" s="63"/>
      <c r="H74" s="2"/>
      <c r="I74" s="60"/>
      <c r="J74" s="60"/>
      <c r="K74" s="67"/>
      <c r="L74" s="2"/>
      <c r="M74" s="68"/>
    </row>
    <row r="75" spans="2:13" ht="7.5" customHeight="1">
      <c r="B75" s="1"/>
      <c r="C75" s="62"/>
      <c r="D75" s="62"/>
      <c r="E75" s="2"/>
      <c r="F75" s="2"/>
      <c r="G75" s="2"/>
      <c r="H75" s="2"/>
      <c r="I75" s="60"/>
      <c r="J75" s="60"/>
      <c r="K75" s="2"/>
      <c r="L75" s="2"/>
      <c r="M75" s="19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19"/>
    </row>
    <row r="77" spans="2:13" ht="5.25" customHeight="1">
      <c r="B77" s="1"/>
      <c r="C77" s="62" t="s">
        <v>102</v>
      </c>
      <c r="D77" s="62"/>
      <c r="E77" s="72">
        <v>1015002.15</v>
      </c>
      <c r="F77" s="2"/>
      <c r="G77" s="63">
        <v>0</v>
      </c>
      <c r="H77" s="2"/>
      <c r="I77" s="60" t="s">
        <v>103</v>
      </c>
      <c r="J77" s="60"/>
      <c r="K77" s="67">
        <f>K41+K73</f>
        <v>8372192425.809999</v>
      </c>
      <c r="L77" s="2"/>
      <c r="M77" s="68">
        <f>M41+M73</f>
        <v>8031681434.690001</v>
      </c>
    </row>
    <row r="78" spans="2:13" ht="6" customHeight="1">
      <c r="B78" s="1"/>
      <c r="C78" s="62"/>
      <c r="D78" s="62"/>
      <c r="E78" s="72"/>
      <c r="F78" s="2"/>
      <c r="G78" s="63"/>
      <c r="H78" s="2"/>
      <c r="I78" s="60"/>
      <c r="J78" s="60"/>
      <c r="K78" s="67"/>
      <c r="L78" s="2"/>
      <c r="M78" s="68"/>
    </row>
    <row r="79" spans="2:13" ht="7.5" customHeight="1">
      <c r="B79" s="1"/>
      <c r="C79" s="62"/>
      <c r="D79" s="62"/>
      <c r="E79" s="2"/>
      <c r="F79" s="2"/>
      <c r="G79" s="2"/>
      <c r="H79" s="2"/>
      <c r="I79" s="60"/>
      <c r="J79" s="60"/>
      <c r="K79" s="2"/>
      <c r="L79" s="2"/>
      <c r="M79" s="19"/>
    </row>
    <row r="80" spans="2:13" ht="6" customHeight="1">
      <c r="B80" s="1"/>
      <c r="C80" s="2"/>
      <c r="D80" s="2"/>
      <c r="E80" s="2"/>
      <c r="F80" s="2"/>
      <c r="G80" s="2"/>
      <c r="H80" s="2"/>
      <c r="I80" s="59" t="s">
        <v>104</v>
      </c>
      <c r="J80" s="59"/>
      <c r="K80" s="2"/>
      <c r="L80" s="2"/>
      <c r="M80" s="19"/>
    </row>
    <row r="81" spans="2:13" ht="8.25" customHeight="1">
      <c r="B81" s="1"/>
      <c r="C81" s="62" t="s">
        <v>105</v>
      </c>
      <c r="D81" s="62"/>
      <c r="E81" s="63">
        <v>0</v>
      </c>
      <c r="F81" s="2"/>
      <c r="G81" s="63">
        <v>0</v>
      </c>
      <c r="H81" s="2"/>
      <c r="I81" s="70"/>
      <c r="J81" s="59"/>
      <c r="K81" s="2"/>
      <c r="L81" s="2"/>
      <c r="M81" s="19"/>
    </row>
    <row r="82" spans="2:13" ht="5.25" customHeight="1">
      <c r="B82" s="1"/>
      <c r="C82" s="62"/>
      <c r="D82" s="62"/>
      <c r="E82" s="63"/>
      <c r="F82" s="2"/>
      <c r="G82" s="63"/>
      <c r="H82" s="2"/>
      <c r="I82" s="60" t="s">
        <v>106</v>
      </c>
      <c r="J82" s="60"/>
      <c r="K82" s="67">
        <f>SUM(K86:K92)</f>
        <v>523644.99</v>
      </c>
      <c r="L82" s="73"/>
      <c r="M82" s="68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60"/>
      <c r="J83" s="60"/>
      <c r="K83" s="67"/>
      <c r="L83" s="73"/>
      <c r="M83" s="68"/>
    </row>
    <row r="84" spans="2:13" ht="3" customHeight="1">
      <c r="B84" s="1"/>
      <c r="C84" s="2"/>
      <c r="D84" s="2"/>
      <c r="E84" s="2"/>
      <c r="F84" s="2"/>
      <c r="G84" s="2"/>
      <c r="H84" s="2"/>
      <c r="I84" s="60"/>
      <c r="J84" s="60"/>
      <c r="K84" s="67"/>
      <c r="L84" s="73"/>
      <c r="M84" s="20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19"/>
    </row>
    <row r="86" spans="2:13" ht="12.75" customHeight="1">
      <c r="B86" s="1"/>
      <c r="C86" s="60" t="s">
        <v>107</v>
      </c>
      <c r="D86" s="60"/>
      <c r="E86" s="7">
        <f>E47+E51+E56+E59+E63-E68-E77</f>
        <v>11863351986.84</v>
      </c>
      <c r="F86" s="2"/>
      <c r="G86" s="7">
        <f>SUM(G47:G85)</f>
        <v>10926301597.039999</v>
      </c>
      <c r="H86" s="2"/>
      <c r="I86" s="62" t="s">
        <v>27</v>
      </c>
      <c r="J86" s="62"/>
      <c r="K86" s="63">
        <v>523644.99</v>
      </c>
      <c r="L86" s="2"/>
      <c r="M86" s="64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63"/>
      <c r="L87" s="2"/>
      <c r="M87" s="64"/>
    </row>
    <row r="88" spans="2:13" ht="5.25" customHeight="1">
      <c r="B88" s="1"/>
      <c r="C88" s="2"/>
      <c r="D88" s="2"/>
      <c r="E88" s="2"/>
      <c r="F88" s="2"/>
      <c r="G88" s="74"/>
      <c r="H88" s="2"/>
      <c r="I88" s="2"/>
      <c r="J88" s="2"/>
      <c r="K88" s="2"/>
      <c r="L88" s="2"/>
      <c r="M88" s="19"/>
    </row>
    <row r="89" spans="2:13" ht="12.75" customHeight="1">
      <c r="B89" s="1"/>
      <c r="C89" s="60" t="s">
        <v>108</v>
      </c>
      <c r="D89" s="60"/>
      <c r="E89" s="7">
        <f>E39+E86</f>
        <v>12540697497.54</v>
      </c>
      <c r="F89" s="2"/>
      <c r="G89" s="7">
        <f>G39+G86</f>
        <v>11604121894.199999</v>
      </c>
      <c r="H89" s="2"/>
      <c r="I89" s="62" t="s">
        <v>109</v>
      </c>
      <c r="J89" s="62"/>
      <c r="K89" s="9">
        <v>0</v>
      </c>
      <c r="L89" s="2"/>
      <c r="M89" s="21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19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19"/>
    </row>
    <row r="92" spans="2:13" ht="12.75" customHeight="1">
      <c r="B92" s="1"/>
      <c r="C92" s="2"/>
      <c r="D92" s="2"/>
      <c r="E92" s="2"/>
      <c r="F92" s="2"/>
      <c r="G92" s="2"/>
      <c r="H92" s="2"/>
      <c r="I92" s="62" t="s">
        <v>110</v>
      </c>
      <c r="J92" s="62"/>
      <c r="K92" s="9">
        <v>0</v>
      </c>
      <c r="L92" s="2"/>
      <c r="M92" s="21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19"/>
    </row>
    <row r="94" spans="2:13" ht="5.25" customHeight="1">
      <c r="B94" s="1"/>
      <c r="C94" s="2"/>
      <c r="D94" s="2"/>
      <c r="E94" s="2"/>
      <c r="F94" s="2"/>
      <c r="G94" s="2"/>
      <c r="H94" s="2"/>
      <c r="I94" s="60"/>
      <c r="J94" s="60"/>
      <c r="K94" s="67"/>
      <c r="L94" s="2"/>
      <c r="M94" s="68"/>
    </row>
    <row r="95" spans="2:13" ht="9.75" customHeight="1">
      <c r="B95" s="1"/>
      <c r="C95" s="2"/>
      <c r="D95" s="2"/>
      <c r="E95" s="2"/>
      <c r="F95" s="2"/>
      <c r="G95" s="2"/>
      <c r="H95" s="2"/>
      <c r="I95" s="60"/>
      <c r="J95" s="60"/>
      <c r="K95" s="67"/>
      <c r="L95" s="2"/>
      <c r="M95" s="68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19"/>
    </row>
    <row r="97" spans="2:13" ht="12.75" customHeight="1">
      <c r="B97" s="38" t="str">
        <f>B2</f>
        <v>MUNICIPIO DE MÉRIDA YUCATÁN
ESTADO DE SITUACIÓN FINANCIERA
AL 30 DE SEPTIEMBRE DE 2020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</row>
    <row r="98" spans="2:13" ht="12.75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3"/>
    </row>
    <row r="99" spans="2:13" ht="16.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5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9"/>
    </row>
    <row r="101" spans="2:13" ht="14.25" customHeight="1">
      <c r="B101" s="1"/>
      <c r="C101" s="2"/>
      <c r="D101" s="56">
        <v>2020</v>
      </c>
      <c r="E101" s="56"/>
      <c r="F101" s="2"/>
      <c r="G101" s="57" t="s">
        <v>64</v>
      </c>
      <c r="H101" s="2"/>
      <c r="I101" s="2"/>
      <c r="J101" s="56">
        <v>2020</v>
      </c>
      <c r="K101" s="56"/>
      <c r="L101" s="2"/>
      <c r="M101" s="58" t="s">
        <v>64</v>
      </c>
    </row>
    <row r="102" spans="2:13" ht="14.25" customHeight="1">
      <c r="B102" s="1"/>
      <c r="C102" s="2"/>
      <c r="D102" s="75"/>
      <c r="E102" s="75"/>
      <c r="F102" s="2"/>
      <c r="G102" s="75"/>
      <c r="H102" s="2"/>
      <c r="I102" s="2"/>
      <c r="J102" s="75"/>
      <c r="K102" s="75"/>
      <c r="L102" s="2"/>
      <c r="M102" s="76"/>
    </row>
    <row r="103" spans="2:13" ht="12.75" customHeight="1">
      <c r="B103" s="1"/>
      <c r="C103" s="2"/>
      <c r="D103" s="2"/>
      <c r="E103" s="2"/>
      <c r="F103" s="2"/>
      <c r="G103" s="2"/>
      <c r="H103" s="2"/>
      <c r="I103" s="60" t="s">
        <v>111</v>
      </c>
      <c r="J103" s="60"/>
      <c r="K103" s="77">
        <f>SUM(K105:K118)</f>
        <v>7244860284.070001</v>
      </c>
      <c r="L103" s="78"/>
      <c r="M103" s="20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9"/>
      <c r="J104" s="69"/>
      <c r="K104" s="7"/>
      <c r="L104" s="78"/>
      <c r="M104" s="20"/>
    </row>
    <row r="105" spans="2:13" ht="6.75" customHeight="1">
      <c r="B105" s="1"/>
      <c r="C105" s="2"/>
      <c r="D105" s="2"/>
      <c r="E105" s="2"/>
      <c r="F105" s="2"/>
      <c r="G105" s="2"/>
      <c r="H105" s="2"/>
      <c r="I105" s="62" t="s">
        <v>112</v>
      </c>
      <c r="J105" s="62"/>
      <c r="K105" s="63">
        <v>169708308.94</v>
      </c>
      <c r="L105" s="2"/>
      <c r="M105" s="64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62"/>
      <c r="J106" s="62"/>
      <c r="K106" s="63"/>
      <c r="L106" s="2"/>
      <c r="M106" s="64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113</v>
      </c>
      <c r="L107" s="2"/>
      <c r="M107" s="19" t="s">
        <v>113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9"/>
    </row>
    <row r="109" spans="2:13" ht="12.75" customHeight="1">
      <c r="B109" s="1"/>
      <c r="C109" s="2"/>
      <c r="D109" s="2"/>
      <c r="E109" s="2"/>
      <c r="F109" s="2"/>
      <c r="G109" s="2"/>
      <c r="H109" s="2"/>
      <c r="I109" s="62" t="s">
        <v>114</v>
      </c>
      <c r="J109" s="62"/>
      <c r="K109" s="79">
        <v>1312905106.61</v>
      </c>
      <c r="L109" s="2"/>
      <c r="M109" s="80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9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9"/>
    </row>
    <row r="112" spans="2:13" ht="12.75" customHeight="1">
      <c r="B112" s="1"/>
      <c r="C112" s="2"/>
      <c r="D112" s="2"/>
      <c r="E112" s="2"/>
      <c r="F112" s="2"/>
      <c r="G112" s="2"/>
      <c r="H112" s="2"/>
      <c r="I112" s="62" t="s">
        <v>115</v>
      </c>
      <c r="J112" s="62"/>
      <c r="K112" s="79">
        <v>5762246868.52</v>
      </c>
      <c r="L112" s="2"/>
      <c r="M112" s="21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9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9"/>
    </row>
    <row r="115" spans="2:13" ht="12.75" customHeight="1">
      <c r="B115" s="1"/>
      <c r="C115" s="2"/>
      <c r="D115" s="2"/>
      <c r="E115" s="2"/>
      <c r="F115" s="2"/>
      <c r="G115" s="2"/>
      <c r="H115" s="2"/>
      <c r="I115" s="62" t="s">
        <v>116</v>
      </c>
      <c r="J115" s="62"/>
      <c r="K115" s="9">
        <v>0</v>
      </c>
      <c r="L115" s="2"/>
      <c r="M115" s="21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9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9"/>
    </row>
    <row r="118" spans="2:13" ht="12.75" customHeight="1">
      <c r="B118" s="1"/>
      <c r="C118" s="2"/>
      <c r="D118" s="2"/>
      <c r="E118" s="2"/>
      <c r="F118" s="2"/>
      <c r="G118" s="2"/>
      <c r="H118" s="2"/>
      <c r="I118" s="62" t="s">
        <v>117</v>
      </c>
      <c r="J118" s="62"/>
      <c r="K118" s="9">
        <v>0</v>
      </c>
      <c r="L118" s="2"/>
      <c r="M118" s="21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9"/>
    </row>
    <row r="120" spans="2:13" ht="21.75" customHeight="1">
      <c r="B120" s="1"/>
      <c r="C120" s="2"/>
      <c r="D120" s="2"/>
      <c r="E120" s="2"/>
      <c r="F120" s="2"/>
      <c r="G120" s="2"/>
      <c r="H120" s="2"/>
      <c r="I120" s="60" t="s">
        <v>118</v>
      </c>
      <c r="J120" s="60"/>
      <c r="K120" s="81">
        <f>SUM(K121:K126)</f>
        <v>-3076878857.33</v>
      </c>
      <c r="L120" s="2"/>
      <c r="M120" s="82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9"/>
    </row>
    <row r="122" spans="2:13" ht="5.25" customHeight="1">
      <c r="B122" s="1"/>
      <c r="C122" s="2"/>
      <c r="D122" s="2"/>
      <c r="E122" s="2"/>
      <c r="F122" s="2"/>
      <c r="G122" s="2"/>
      <c r="H122" s="2"/>
      <c r="I122" s="62" t="s">
        <v>119</v>
      </c>
      <c r="J122" s="62"/>
      <c r="K122" s="63">
        <v>0</v>
      </c>
      <c r="L122" s="2"/>
      <c r="M122" s="64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62"/>
      <c r="J123" s="62"/>
      <c r="K123" s="63"/>
      <c r="L123" s="2"/>
      <c r="M123" s="64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9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9"/>
    </row>
    <row r="126" spans="2:13" ht="12.75" customHeight="1">
      <c r="B126" s="1"/>
      <c r="C126" s="2"/>
      <c r="D126" s="2"/>
      <c r="E126" s="2"/>
      <c r="F126" s="2"/>
      <c r="G126" s="2"/>
      <c r="H126" s="2"/>
      <c r="I126" s="62" t="s">
        <v>120</v>
      </c>
      <c r="J126" s="62"/>
      <c r="K126" s="83">
        <v>-3076878857.33</v>
      </c>
      <c r="L126" s="2"/>
      <c r="M126" s="84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9"/>
    </row>
    <row r="128" spans="2:13" ht="5.25" customHeight="1">
      <c r="B128" s="1"/>
      <c r="C128" s="2"/>
      <c r="D128" s="2"/>
      <c r="E128" s="2"/>
      <c r="F128" s="2"/>
      <c r="G128" s="2"/>
      <c r="H128" s="2"/>
      <c r="I128" s="60"/>
      <c r="J128" s="60"/>
      <c r="K128" s="85"/>
      <c r="L128" s="2"/>
      <c r="M128" s="20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9"/>
    </row>
    <row r="130" spans="2:13" ht="14.25" customHeight="1">
      <c r="B130" s="1"/>
      <c r="C130" s="2"/>
      <c r="D130" s="2"/>
      <c r="E130" s="2"/>
      <c r="F130" s="2"/>
      <c r="G130" s="2"/>
      <c r="H130" s="2"/>
      <c r="I130" s="60" t="s">
        <v>121</v>
      </c>
      <c r="J130" s="60"/>
      <c r="K130" s="7">
        <f>K82+K103+K120</f>
        <v>4168505071.7300005</v>
      </c>
      <c r="L130" s="7">
        <f>L82+L103+L120</f>
        <v>0</v>
      </c>
      <c r="M130" s="20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9"/>
    </row>
    <row r="132" spans="2:13" ht="6" customHeight="1">
      <c r="B132" s="1"/>
      <c r="C132" s="2"/>
      <c r="D132" s="2"/>
      <c r="E132" s="2"/>
      <c r="F132" s="2"/>
      <c r="G132" s="2"/>
      <c r="H132" s="2"/>
      <c r="I132" s="86" t="s">
        <v>122</v>
      </c>
      <c r="J132" s="86"/>
      <c r="K132" s="67">
        <f>K77+K130</f>
        <v>12540697497.54</v>
      </c>
      <c r="L132" s="2"/>
      <c r="M132" s="68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86"/>
      <c r="J133" s="86"/>
      <c r="K133" s="67"/>
      <c r="L133" s="2"/>
      <c r="M133" s="68"/>
    </row>
    <row r="134" spans="2:13" ht="6.75" customHeight="1">
      <c r="B134" s="87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88"/>
    </row>
    <row r="135" spans="2:9" s="90" customFormat="1" ht="21.75" customHeight="1">
      <c r="B135" s="89" t="s">
        <v>123</v>
      </c>
      <c r="C135" s="89"/>
      <c r="D135" s="89"/>
      <c r="E135" s="89"/>
      <c r="F135" s="89"/>
      <c r="G135" s="89"/>
      <c r="H135" s="89"/>
      <c r="I135" s="89"/>
    </row>
    <row r="136" spans="13:14" ht="98.25" customHeight="1">
      <c r="M136" s="91"/>
      <c r="N136" s="91"/>
    </row>
    <row r="137" spans="3:9" ht="14.25" customHeight="1">
      <c r="C137" s="48" t="s">
        <v>124</v>
      </c>
      <c r="D137" s="48"/>
      <c r="I137" s="35" t="s">
        <v>49</v>
      </c>
    </row>
    <row r="138" spans="3:9" ht="12.75" customHeight="1">
      <c r="C138" s="49" t="s">
        <v>60</v>
      </c>
      <c r="D138" s="49"/>
      <c r="I138" s="36" t="s">
        <v>48</v>
      </c>
    </row>
    <row r="139" ht="7.5" customHeight="1"/>
    <row r="140" ht="264.75" customHeight="1"/>
  </sheetData>
  <sheetProtection/>
  <mergeCells count="147">
    <mergeCell ref="B135:I135"/>
    <mergeCell ref="C137:D137"/>
    <mergeCell ref="C138:D138"/>
    <mergeCell ref="I126:J126"/>
    <mergeCell ref="I128:J128"/>
    <mergeCell ref="I130:J130"/>
    <mergeCell ref="I132:J133"/>
    <mergeCell ref="K132:K133"/>
    <mergeCell ref="M132:M133"/>
    <mergeCell ref="I115:J115"/>
    <mergeCell ref="I118:J118"/>
    <mergeCell ref="I120:J120"/>
    <mergeCell ref="I122:J123"/>
    <mergeCell ref="K122:K123"/>
    <mergeCell ref="M122:M123"/>
    <mergeCell ref="I103:J103"/>
    <mergeCell ref="I105:J106"/>
    <mergeCell ref="K105:K106"/>
    <mergeCell ref="M105:M106"/>
    <mergeCell ref="I109:J109"/>
    <mergeCell ref="I112:J112"/>
    <mergeCell ref="I92:J92"/>
    <mergeCell ref="I94:J95"/>
    <mergeCell ref="K94:K95"/>
    <mergeCell ref="M94:M95"/>
    <mergeCell ref="B97:M99"/>
    <mergeCell ref="D101:E101"/>
    <mergeCell ref="J101:K101"/>
    <mergeCell ref="M82:M83"/>
    <mergeCell ref="C86:D86"/>
    <mergeCell ref="I86:J86"/>
    <mergeCell ref="K86:K87"/>
    <mergeCell ref="M86:M87"/>
    <mergeCell ref="C89:D89"/>
    <mergeCell ref="I89:J89"/>
    <mergeCell ref="I80:J81"/>
    <mergeCell ref="C81:D82"/>
    <mergeCell ref="E81:E82"/>
    <mergeCell ref="G81:G82"/>
    <mergeCell ref="I82:J84"/>
    <mergeCell ref="K82:K84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K60:K62"/>
    <mergeCell ref="M60:M62"/>
    <mergeCell ref="C63:D65"/>
    <mergeCell ref="E63:E64"/>
    <mergeCell ref="G63:G64"/>
    <mergeCell ref="I64:J66"/>
    <mergeCell ref="K64:K65"/>
    <mergeCell ref="M64:M65"/>
    <mergeCell ref="C56:D57"/>
    <mergeCell ref="E56:E57"/>
    <mergeCell ref="G56:G57"/>
    <mergeCell ref="I56:J57"/>
    <mergeCell ref="C59:D60"/>
    <mergeCell ref="E59:E60"/>
    <mergeCell ref="G59:G60"/>
    <mergeCell ref="I60:J62"/>
    <mergeCell ref="K48:K49"/>
    <mergeCell ref="M48:M49"/>
    <mergeCell ref="C51:D52"/>
    <mergeCell ref="E51:E52"/>
    <mergeCell ref="G51:G52"/>
    <mergeCell ref="I52:J54"/>
    <mergeCell ref="K52:K53"/>
    <mergeCell ref="M52:M53"/>
    <mergeCell ref="C45:D46"/>
    <mergeCell ref="I45:J46"/>
    <mergeCell ref="C47:D48"/>
    <mergeCell ref="E47:E48"/>
    <mergeCell ref="G47:G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I18:J20"/>
    <mergeCell ref="K18:K19"/>
    <mergeCell ref="M18:M19"/>
    <mergeCell ref="C19:D20"/>
    <mergeCell ref="E19:E20"/>
    <mergeCell ref="G19:G20"/>
    <mergeCell ref="C15:D16"/>
    <mergeCell ref="E15:E16"/>
    <mergeCell ref="G15:G16"/>
    <mergeCell ref="I15:J16"/>
    <mergeCell ref="K15:K16"/>
    <mergeCell ref="M15:M16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I8:J9"/>
    <mergeCell ref="C9:D10"/>
  </mergeCells>
  <printOptions/>
  <pageMargins left="0" right="0" top="0.4330708661417323" bottom="0" header="0" footer="0"/>
  <pageSetup firstPageNumber="1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SheetLayoutView="100" zoomScalePageLayoutView="0" workbookViewId="0" topLeftCell="A1">
      <selection activeCell="H4" sqref="H4"/>
    </sheetView>
  </sheetViews>
  <sheetFormatPr defaultColWidth="11.421875" defaultRowHeight="12.75"/>
  <cols>
    <col min="1" max="1" width="41.57421875" style="95" customWidth="1"/>
    <col min="2" max="2" width="15.8515625" style="95" customWidth="1"/>
    <col min="3" max="3" width="16.57421875" style="95" bestFit="1" customWidth="1"/>
    <col min="4" max="4" width="15.57421875" style="95" bestFit="1" customWidth="1"/>
    <col min="5" max="5" width="16.00390625" style="95" customWidth="1"/>
    <col min="6" max="6" width="17.28125" style="95" bestFit="1" customWidth="1"/>
    <col min="7" max="16384" width="11.421875" style="95" customWidth="1"/>
  </cols>
  <sheetData>
    <row r="1" spans="1:6" ht="15">
      <c r="A1" s="92" t="s">
        <v>125</v>
      </c>
      <c r="B1" s="93"/>
      <c r="C1" s="93"/>
      <c r="D1" s="93"/>
      <c r="E1" s="93"/>
      <c r="F1" s="94"/>
    </row>
    <row r="2" spans="1:6" ht="15">
      <c r="A2" s="96" t="s">
        <v>126</v>
      </c>
      <c r="B2" s="97"/>
      <c r="C2" s="97"/>
      <c r="D2" s="97"/>
      <c r="E2" s="97"/>
      <c r="F2" s="98"/>
    </row>
    <row r="3" spans="1:6" ht="15.75" thickBot="1">
      <c r="A3" s="99" t="s">
        <v>127</v>
      </c>
      <c r="B3" s="100"/>
      <c r="C3" s="100"/>
      <c r="D3" s="100"/>
      <c r="E3" s="100"/>
      <c r="F3" s="101"/>
    </row>
    <row r="4" spans="1:6" ht="72.75" thickBot="1">
      <c r="A4" s="102" t="s">
        <v>128</v>
      </c>
      <c r="B4" s="103" t="s">
        <v>129</v>
      </c>
      <c r="C4" s="103" t="s">
        <v>130</v>
      </c>
      <c r="D4" s="103" t="s">
        <v>131</v>
      </c>
      <c r="E4" s="103" t="s">
        <v>132</v>
      </c>
      <c r="F4" s="104" t="s">
        <v>133</v>
      </c>
    </row>
    <row r="5" spans="1:6" s="109" customFormat="1" ht="15">
      <c r="A5" s="105"/>
      <c r="B5" s="106"/>
      <c r="C5" s="106"/>
      <c r="D5" s="106"/>
      <c r="E5" s="107"/>
      <c r="F5" s="108"/>
    </row>
    <row r="6" spans="1:6" s="115" customFormat="1" ht="25.5" customHeight="1">
      <c r="A6" s="110" t="s">
        <v>134</v>
      </c>
      <c r="B6" s="111">
        <f>SUM(B7:B9)</f>
        <v>669121.98</v>
      </c>
      <c r="C6" s="112"/>
      <c r="D6" s="112"/>
      <c r="E6" s="113"/>
      <c r="F6" s="114">
        <f>SUM(F7:F9)</f>
        <v>669121.98</v>
      </c>
    </row>
    <row r="7" spans="1:6" s="115" customFormat="1" ht="12">
      <c r="A7" s="116" t="s">
        <v>27</v>
      </c>
      <c r="B7" s="117">
        <v>669121.98</v>
      </c>
      <c r="C7" s="118"/>
      <c r="D7" s="118"/>
      <c r="E7" s="119"/>
      <c r="F7" s="120">
        <f>SUM(B7:E7)</f>
        <v>669121.98</v>
      </c>
    </row>
    <row r="8" spans="1:6" s="115" customFormat="1" ht="12">
      <c r="A8" s="116" t="s">
        <v>135</v>
      </c>
      <c r="B8" s="121"/>
      <c r="C8" s="118"/>
      <c r="D8" s="118"/>
      <c r="E8" s="119"/>
      <c r="F8" s="122"/>
    </row>
    <row r="9" spans="1:6" s="115" customFormat="1" ht="12">
      <c r="A9" s="116" t="s">
        <v>136</v>
      </c>
      <c r="B9" s="121"/>
      <c r="C9" s="118"/>
      <c r="D9" s="118"/>
      <c r="E9" s="119"/>
      <c r="F9" s="122"/>
    </row>
    <row r="10" spans="1:6" s="115" customFormat="1" ht="12">
      <c r="A10" s="123"/>
      <c r="B10" s="124"/>
      <c r="C10" s="124"/>
      <c r="D10" s="124"/>
      <c r="E10" s="125"/>
      <c r="F10" s="126"/>
    </row>
    <row r="11" spans="1:6" s="115" customFormat="1" ht="26.25" customHeight="1">
      <c r="A11" s="110" t="s">
        <v>137</v>
      </c>
      <c r="B11" s="112"/>
      <c r="C11" s="127">
        <f>SUM(C12:C16)</f>
        <v>5264827588.33</v>
      </c>
      <c r="D11" s="127">
        <f>SUM(D12)</f>
        <v>496386627.03</v>
      </c>
      <c r="E11" s="113"/>
      <c r="F11" s="114">
        <f>SUM(F12:F17)</f>
        <v>5761214215.360001</v>
      </c>
    </row>
    <row r="12" spans="1:6" s="115" customFormat="1" ht="12">
      <c r="A12" s="116" t="s">
        <v>138</v>
      </c>
      <c r="B12" s="118"/>
      <c r="C12" s="117"/>
      <c r="D12" s="128">
        <v>496386627.03</v>
      </c>
      <c r="E12" s="119"/>
      <c r="F12" s="120">
        <f>SUM(D12:E12)</f>
        <v>496386627.03</v>
      </c>
    </row>
    <row r="13" spans="1:6" s="115" customFormat="1" ht="12">
      <c r="A13" s="116" t="s">
        <v>114</v>
      </c>
      <c r="B13" s="118"/>
      <c r="C13" s="117">
        <v>1054495634.6</v>
      </c>
      <c r="D13" s="118"/>
      <c r="E13" s="119"/>
      <c r="F13" s="120">
        <f>SUM(B13:E13)</f>
        <v>1054495634.6</v>
      </c>
    </row>
    <row r="14" spans="1:6" s="115" customFormat="1" ht="12">
      <c r="A14" s="116" t="s">
        <v>115</v>
      </c>
      <c r="B14" s="118"/>
      <c r="C14" s="117">
        <v>4210331953.73</v>
      </c>
      <c r="D14" s="118"/>
      <c r="E14" s="119"/>
      <c r="F14" s="120">
        <f>SUM(B14:E14)</f>
        <v>4210331953.73</v>
      </c>
    </row>
    <row r="15" spans="1:6" s="115" customFormat="1" ht="12">
      <c r="A15" s="116" t="s">
        <v>116</v>
      </c>
      <c r="B15" s="118"/>
      <c r="C15" s="121"/>
      <c r="D15" s="118"/>
      <c r="E15" s="119"/>
      <c r="F15" s="129"/>
    </row>
    <row r="16" spans="1:6" s="115" customFormat="1" ht="24">
      <c r="A16" s="116" t="s">
        <v>117</v>
      </c>
      <c r="B16" s="118"/>
      <c r="C16" s="121"/>
      <c r="D16" s="118"/>
      <c r="E16" s="119"/>
      <c r="F16" s="129"/>
    </row>
    <row r="17" spans="1:6" s="115" customFormat="1" ht="12">
      <c r="A17" s="123"/>
      <c r="B17" s="124"/>
      <c r="C17" s="124"/>
      <c r="D17" s="124"/>
      <c r="E17" s="125"/>
      <c r="F17" s="126"/>
    </row>
    <row r="18" spans="1:6" s="115" customFormat="1" ht="27" customHeight="1">
      <c r="A18" s="110" t="s">
        <v>139</v>
      </c>
      <c r="B18" s="112"/>
      <c r="C18" s="112"/>
      <c r="D18" s="112"/>
      <c r="E18" s="130">
        <f>SUM(E19:E20)</f>
        <v>-2189442877.83</v>
      </c>
      <c r="F18" s="114">
        <f>SUM(F19:F21)</f>
        <v>-2189442877.83</v>
      </c>
    </row>
    <row r="19" spans="1:6" s="115" customFormat="1" ht="12">
      <c r="A19" s="116" t="s">
        <v>140</v>
      </c>
      <c r="B19" s="121"/>
      <c r="C19" s="121"/>
      <c r="D19" s="121"/>
      <c r="E19" s="131"/>
      <c r="F19" s="122"/>
    </row>
    <row r="20" spans="1:6" s="115" customFormat="1" ht="12">
      <c r="A20" s="116" t="s">
        <v>141</v>
      </c>
      <c r="B20" s="121"/>
      <c r="C20" s="121"/>
      <c r="D20" s="121"/>
      <c r="E20" s="117">
        <v>-2189442877.83</v>
      </c>
      <c r="F20" s="120">
        <f>SUM(B20:E20)</f>
        <v>-2189442877.83</v>
      </c>
    </row>
    <row r="21" spans="1:6" s="115" customFormat="1" ht="12">
      <c r="A21" s="123"/>
      <c r="B21" s="124"/>
      <c r="C21" s="124"/>
      <c r="D21" s="124"/>
      <c r="E21" s="125"/>
      <c r="F21" s="126"/>
    </row>
    <row r="22" spans="1:6" s="115" customFormat="1" ht="12">
      <c r="A22" s="132" t="s">
        <v>142</v>
      </c>
      <c r="B22" s="111">
        <f>B6+B11+B18</f>
        <v>669121.98</v>
      </c>
      <c r="C22" s="111">
        <f>C6+C11+C18</f>
        <v>5264827588.33</v>
      </c>
      <c r="D22" s="111">
        <f>SUM(D11)</f>
        <v>496386627.03</v>
      </c>
      <c r="E22" s="111">
        <f>E6+E11+E18</f>
        <v>-2189442877.83</v>
      </c>
      <c r="F22" s="133">
        <f>SUM(B22:E22)</f>
        <v>3572440459.5099993</v>
      </c>
    </row>
    <row r="23" spans="1:6" s="115" customFormat="1" ht="12">
      <c r="A23" s="123"/>
      <c r="B23" s="121"/>
      <c r="C23" s="121"/>
      <c r="D23" s="121"/>
      <c r="E23" s="131"/>
      <c r="F23" s="122"/>
    </row>
    <row r="24" spans="1:6" s="115" customFormat="1" ht="21.75" customHeight="1">
      <c r="A24" s="110" t="s">
        <v>143</v>
      </c>
      <c r="B24" s="111">
        <f>B25</f>
        <v>-145476.99</v>
      </c>
      <c r="C24" s="112"/>
      <c r="D24" s="112"/>
      <c r="E24" s="113"/>
      <c r="F24" s="114">
        <f>SUM(F25:F27)</f>
        <v>-145476.99</v>
      </c>
    </row>
    <row r="25" spans="1:6" s="115" customFormat="1" ht="12">
      <c r="A25" s="134" t="s">
        <v>27</v>
      </c>
      <c r="B25" s="117">
        <v>-145476.99</v>
      </c>
      <c r="C25" s="135"/>
      <c r="D25" s="135"/>
      <c r="E25" s="136"/>
      <c r="F25" s="137">
        <f>SUM(B25:E25)</f>
        <v>-145476.99</v>
      </c>
    </row>
    <row r="26" spans="1:6" s="115" customFormat="1" ht="12">
      <c r="A26" s="138" t="s">
        <v>135</v>
      </c>
      <c r="B26" s="112"/>
      <c r="C26" s="139"/>
      <c r="D26" s="139"/>
      <c r="E26" s="140"/>
      <c r="F26" s="141"/>
    </row>
    <row r="27" spans="1:6" s="115" customFormat="1" ht="12">
      <c r="A27" s="138" t="s">
        <v>136</v>
      </c>
      <c r="B27" s="112"/>
      <c r="C27" s="139"/>
      <c r="D27" s="139"/>
      <c r="E27" s="140"/>
      <c r="F27" s="141"/>
    </row>
    <row r="28" spans="1:6" s="115" customFormat="1" ht="12">
      <c r="A28" s="110"/>
      <c r="B28" s="142"/>
      <c r="C28" s="142"/>
      <c r="D28" s="142"/>
      <c r="E28" s="143"/>
      <c r="F28" s="144"/>
    </row>
    <row r="29" spans="1:6" s="115" customFormat="1" ht="21.75" customHeight="1">
      <c r="A29" s="110" t="s">
        <v>144</v>
      </c>
      <c r="B29" s="112"/>
      <c r="C29" s="127">
        <f>SUM(C30:C33)</f>
        <v>258409472.01</v>
      </c>
      <c r="D29" s="127">
        <f>SUM(D30:D32)</f>
        <v>1225236596.7</v>
      </c>
      <c r="E29" s="113"/>
      <c r="F29" s="114">
        <f>SUM(F30:F34)</f>
        <v>1483646068.71</v>
      </c>
    </row>
    <row r="30" spans="1:6" s="115" customFormat="1" ht="12">
      <c r="A30" s="138" t="s">
        <v>138</v>
      </c>
      <c r="B30" s="139"/>
      <c r="C30" s="139"/>
      <c r="D30" s="145">
        <v>169708308.94</v>
      </c>
      <c r="E30" s="140"/>
      <c r="F30" s="146">
        <f>SUM(B30:E30)</f>
        <v>169708308.94</v>
      </c>
    </row>
    <row r="31" spans="1:6" s="115" customFormat="1" ht="12">
      <c r="A31" s="138" t="s">
        <v>114</v>
      </c>
      <c r="B31" s="139"/>
      <c r="C31" s="145">
        <v>258409472.01</v>
      </c>
      <c r="D31" s="147">
        <v>-496386627.03</v>
      </c>
      <c r="E31" s="140"/>
      <c r="F31" s="146">
        <f>SUM(B31:E31)</f>
        <v>-237977155.01999998</v>
      </c>
    </row>
    <row r="32" spans="1:6" s="115" customFormat="1" ht="12">
      <c r="A32" s="138" t="s">
        <v>115</v>
      </c>
      <c r="B32" s="139"/>
      <c r="C32" s="139"/>
      <c r="D32" s="145">
        <v>1551914914.79</v>
      </c>
      <c r="E32" s="140"/>
      <c r="F32" s="148">
        <f>D32</f>
        <v>1551914914.79</v>
      </c>
    </row>
    <row r="33" spans="1:6" s="115" customFormat="1" ht="12">
      <c r="A33" s="149" t="s">
        <v>116</v>
      </c>
      <c r="B33" s="150"/>
      <c r="C33" s="150"/>
      <c r="D33" s="150"/>
      <c r="E33" s="151"/>
      <c r="F33" s="152"/>
    </row>
    <row r="34" spans="1:6" s="115" customFormat="1" ht="24">
      <c r="A34" s="149" t="s">
        <v>117</v>
      </c>
      <c r="B34" s="150"/>
      <c r="C34" s="150"/>
      <c r="D34" s="150"/>
      <c r="E34" s="150"/>
      <c r="F34" s="152"/>
    </row>
    <row r="35" spans="1:6" s="115" customFormat="1" ht="36" customHeight="1">
      <c r="A35" s="153" t="s">
        <v>145</v>
      </c>
      <c r="B35" s="154"/>
      <c r="C35" s="154"/>
      <c r="D35" s="154"/>
      <c r="E35" s="155">
        <f>SUM(E36:E37)</f>
        <v>-887435979.5</v>
      </c>
      <c r="F35" s="114">
        <f>SUM(F36:F37)</f>
        <v>-887435979.5</v>
      </c>
    </row>
    <row r="36" spans="1:6" s="115" customFormat="1" ht="12">
      <c r="A36" s="138" t="s">
        <v>140</v>
      </c>
      <c r="B36" s="112"/>
      <c r="C36" s="112"/>
      <c r="D36" s="112"/>
      <c r="E36" s="113"/>
      <c r="F36" s="141"/>
    </row>
    <row r="37" spans="1:6" s="115" customFormat="1" ht="12">
      <c r="A37" s="138" t="s">
        <v>141</v>
      </c>
      <c r="B37" s="112"/>
      <c r="C37" s="112"/>
      <c r="D37" s="112"/>
      <c r="E37" s="156">
        <v>-887435979.5</v>
      </c>
      <c r="F37" s="157">
        <f>E37</f>
        <v>-887435979.5</v>
      </c>
    </row>
    <row r="38" spans="1:6" s="115" customFormat="1" ht="12">
      <c r="A38" s="110"/>
      <c r="B38" s="142"/>
      <c r="C38" s="142"/>
      <c r="D38" s="142"/>
      <c r="E38" s="143"/>
      <c r="F38" s="144"/>
    </row>
    <row r="39" spans="1:6" s="115" customFormat="1" ht="12.75" thickBot="1">
      <c r="A39" s="158" t="s">
        <v>146</v>
      </c>
      <c r="B39" s="159">
        <f>B22+B24+B29+B35</f>
        <v>523644.99</v>
      </c>
      <c r="C39" s="159">
        <f>C22+C24+C29+C35</f>
        <v>5523237060.34</v>
      </c>
      <c r="D39" s="159">
        <f>D22+D24+D29+D35</f>
        <v>1721623223.73</v>
      </c>
      <c r="E39" s="159">
        <f>E22+E24+E29+E35</f>
        <v>-3076878857.33</v>
      </c>
      <c r="F39" s="160">
        <f>SUM(F35,F29,F24,F22)</f>
        <v>4168505071.7299995</v>
      </c>
    </row>
    <row r="41" spans="1:23" s="164" customFormat="1" ht="13.5" customHeight="1">
      <c r="A41" s="161" t="s">
        <v>147</v>
      </c>
      <c r="B41" s="161"/>
      <c r="C41" s="161"/>
      <c r="D41" s="161"/>
      <c r="E41" s="161"/>
      <c r="F41" s="161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3"/>
      <c r="T41" s="163"/>
      <c r="U41" s="163"/>
      <c r="V41" s="163"/>
      <c r="W41" s="163"/>
    </row>
    <row r="42" spans="1:23" s="164" customFormat="1" ht="13.5" customHeight="1">
      <c r="A42" s="165"/>
      <c r="B42" s="165"/>
      <c r="C42" s="165"/>
      <c r="D42" s="165"/>
      <c r="E42" s="165"/>
      <c r="F42" s="166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63"/>
      <c r="U42" s="163"/>
      <c r="V42" s="163"/>
      <c r="W42" s="163"/>
    </row>
    <row r="43" spans="1:23" s="164" customFormat="1" ht="13.5" customHeight="1">
      <c r="A43" s="165"/>
      <c r="B43" s="165"/>
      <c r="C43" s="165"/>
      <c r="D43" s="165"/>
      <c r="E43" s="165"/>
      <c r="F43" s="165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3"/>
      <c r="T43" s="163"/>
      <c r="U43" s="163"/>
      <c r="V43" s="163"/>
      <c r="W43" s="163"/>
    </row>
    <row r="44" spans="1:23" s="164" customFormat="1" ht="13.5" customHeight="1">
      <c r="A44" s="165"/>
      <c r="B44" s="165"/>
      <c r="C44" s="165"/>
      <c r="D44" s="165"/>
      <c r="E44" s="165"/>
      <c r="F44" s="167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3"/>
      <c r="T44" s="163"/>
      <c r="U44" s="163"/>
      <c r="V44" s="163"/>
      <c r="W44" s="163"/>
    </row>
    <row r="45" spans="1:23" s="164" customFormat="1" ht="13.5" customHeight="1">
      <c r="A45" s="165"/>
      <c r="B45" s="165"/>
      <c r="C45" s="165"/>
      <c r="D45" s="165"/>
      <c r="E45" s="165"/>
      <c r="F45" s="165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  <c r="T45" s="163"/>
      <c r="U45" s="163"/>
      <c r="V45" s="163"/>
      <c r="W45" s="163"/>
    </row>
    <row r="46" spans="1:23" s="164" customFormat="1" ht="10.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</row>
    <row r="47" spans="1:23" s="164" customFormat="1" ht="13.5" customHeight="1">
      <c r="A47" s="163"/>
      <c r="B47" s="163"/>
      <c r="C47" s="163"/>
      <c r="D47" s="168"/>
      <c r="E47" s="168"/>
      <c r="F47" s="169"/>
      <c r="G47" s="170"/>
      <c r="H47" s="170"/>
      <c r="I47" s="170"/>
      <c r="J47" s="170"/>
      <c r="K47" s="170"/>
      <c r="L47" s="170"/>
      <c r="M47" s="170"/>
      <c r="N47" s="163"/>
      <c r="O47" s="163"/>
      <c r="P47" s="171"/>
      <c r="Q47" s="171"/>
      <c r="R47" s="171"/>
      <c r="S47" s="171"/>
      <c r="T47" s="171"/>
      <c r="U47" s="171"/>
      <c r="V47" s="171"/>
      <c r="W47" s="171"/>
    </row>
    <row r="48" spans="1:23" s="164" customFormat="1" ht="21" customHeight="1">
      <c r="A48" s="172" t="s">
        <v>148</v>
      </c>
      <c r="B48" s="172"/>
      <c r="C48" s="163"/>
      <c r="D48" s="172" t="s">
        <v>149</v>
      </c>
      <c r="E48" s="172"/>
      <c r="F48" s="172"/>
      <c r="G48" s="170"/>
      <c r="H48" s="170"/>
      <c r="I48" s="170"/>
      <c r="J48" s="170"/>
      <c r="K48" s="170"/>
      <c r="L48" s="170"/>
      <c r="M48" s="170"/>
      <c r="N48" s="163"/>
      <c r="O48" s="163"/>
      <c r="P48" s="171"/>
      <c r="Q48" s="171"/>
      <c r="R48" s="171"/>
      <c r="S48" s="171"/>
      <c r="T48" s="171"/>
      <c r="U48" s="171"/>
      <c r="V48" s="171"/>
      <c r="W48" s="171"/>
    </row>
    <row r="49" spans="1:23" ht="15">
      <c r="A49" s="173"/>
      <c r="B49" s="173"/>
      <c r="C49" s="174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</row>
    <row r="50" ht="15">
      <c r="F50" s="175"/>
    </row>
    <row r="51" ht="15">
      <c r="F51" s="176"/>
    </row>
  </sheetData>
  <sheetProtection/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" right="0.7086614173228347" top="0.5511811023622047" bottom="0.7480314960629921" header="0.31496062992125984" footer="0.31496062992125984"/>
  <pageSetup firstPageNumber="1" useFirstPageNumber="1" fitToHeight="1" fitToWidth="1" horizontalDpi="600" verticalDpi="600" orientation="portrait" scale="73" r:id="rId2"/>
  <headerFoot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8"/>
  <sheetViews>
    <sheetView showGridLines="0" showOutlineSymbols="0" zoomScale="90" zoomScaleNormal="90" zoomScalePageLayoutView="0" workbookViewId="0" topLeftCell="A1">
      <selection activeCell="E32" sqref="E3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5.28125" style="0" bestFit="1" customWidth="1"/>
  </cols>
  <sheetData>
    <row r="1" ht="6.75" customHeight="1"/>
    <row r="2" spans="2:7" ht="12.75" customHeight="1">
      <c r="B2" s="177" t="s">
        <v>150</v>
      </c>
      <c r="C2" s="178"/>
      <c r="D2" s="178"/>
      <c r="E2" s="179"/>
      <c r="F2" s="179"/>
      <c r="G2" s="180"/>
    </row>
    <row r="3" spans="2:7" ht="12.75" customHeight="1">
      <c r="B3" s="181"/>
      <c r="C3" s="182"/>
      <c r="D3" s="182"/>
      <c r="E3" s="183"/>
      <c r="F3" s="183"/>
      <c r="G3" s="184"/>
    </row>
    <row r="4" spans="2:7" ht="16.5" customHeight="1">
      <c r="B4" s="181"/>
      <c r="C4" s="182"/>
      <c r="D4" s="182"/>
      <c r="E4" s="183"/>
      <c r="F4" s="183"/>
      <c r="G4" s="184"/>
    </row>
    <row r="5" spans="2:7" ht="6.75" customHeight="1">
      <c r="B5" s="1"/>
      <c r="C5" s="2"/>
      <c r="D5" s="2"/>
      <c r="E5" s="2"/>
      <c r="F5" s="2"/>
      <c r="G5" s="19"/>
    </row>
    <row r="6" spans="2:7" ht="12.75" customHeight="1">
      <c r="B6" s="1"/>
      <c r="C6" s="2"/>
      <c r="D6" s="2"/>
      <c r="E6" s="185" t="s">
        <v>151</v>
      </c>
      <c r="F6" s="186" t="s">
        <v>152</v>
      </c>
      <c r="G6" s="19"/>
    </row>
    <row r="7" spans="2:7" ht="6" customHeight="1">
      <c r="B7" s="1"/>
      <c r="C7" s="2"/>
      <c r="D7" s="2"/>
      <c r="E7" s="2"/>
      <c r="F7" s="186"/>
      <c r="G7" s="19"/>
    </row>
    <row r="8" spans="2:7" ht="6.75" customHeight="1">
      <c r="B8" s="1"/>
      <c r="C8" s="2"/>
      <c r="D8" s="2"/>
      <c r="E8" s="2"/>
      <c r="F8" s="2"/>
      <c r="G8" s="19"/>
    </row>
    <row r="9" spans="2:11" ht="12.75" customHeight="1">
      <c r="B9" s="187" t="s">
        <v>65</v>
      </c>
      <c r="C9" s="4"/>
      <c r="D9" s="4"/>
      <c r="E9" s="188">
        <f>E10+E18</f>
        <v>56018777.410000004</v>
      </c>
      <c r="F9" s="188">
        <f>F10+F18</f>
        <v>992594380.7500001</v>
      </c>
      <c r="G9" s="19"/>
      <c r="H9" s="91"/>
      <c r="K9" s="189"/>
    </row>
    <row r="10" spans="2:12" ht="13.5" customHeight="1">
      <c r="B10" s="187" t="s">
        <v>68</v>
      </c>
      <c r="C10" s="4"/>
      <c r="D10" s="4"/>
      <c r="E10" s="7">
        <f>SUM(E11:E17)</f>
        <v>11461063.92</v>
      </c>
      <c r="F10" s="7">
        <f>SUM(F11:F17)</f>
        <v>10986277.46</v>
      </c>
      <c r="G10" s="19"/>
      <c r="H10" s="91"/>
      <c r="K10" s="189"/>
      <c r="L10" s="91"/>
    </row>
    <row r="11" spans="2:11" ht="12.75" customHeight="1">
      <c r="B11" s="5" t="s">
        <v>70</v>
      </c>
      <c r="C11" s="8"/>
      <c r="D11" s="8"/>
      <c r="E11" s="190">
        <v>0</v>
      </c>
      <c r="F11" s="190">
        <v>9791660.5</v>
      </c>
      <c r="G11" s="19"/>
      <c r="K11" s="189"/>
    </row>
    <row r="12" spans="2:11" ht="12.75" customHeight="1">
      <c r="B12" s="5" t="s">
        <v>71</v>
      </c>
      <c r="C12" s="8"/>
      <c r="D12" s="8"/>
      <c r="E12" s="190">
        <v>7343923.55</v>
      </c>
      <c r="F12" s="190">
        <v>0</v>
      </c>
      <c r="G12" s="19"/>
      <c r="K12" s="189"/>
    </row>
    <row r="13" spans="2:11" ht="12.75" customHeight="1">
      <c r="B13" s="5" t="s">
        <v>74</v>
      </c>
      <c r="C13" s="8"/>
      <c r="D13" s="8"/>
      <c r="E13" s="190">
        <v>4117140.37</v>
      </c>
      <c r="F13" s="190">
        <v>0</v>
      </c>
      <c r="G13" s="19"/>
      <c r="K13" s="189"/>
    </row>
    <row r="14" spans="2:11" ht="12.75" customHeight="1">
      <c r="B14" s="5" t="s">
        <v>76</v>
      </c>
      <c r="C14" s="8"/>
      <c r="D14" s="8"/>
      <c r="E14" s="190">
        <v>0</v>
      </c>
      <c r="F14" s="190">
        <v>0</v>
      </c>
      <c r="G14" s="19"/>
      <c r="K14" s="189"/>
    </row>
    <row r="15" spans="2:11" ht="12.75" customHeight="1">
      <c r="B15" s="5" t="s">
        <v>78</v>
      </c>
      <c r="C15" s="8"/>
      <c r="D15" s="8"/>
      <c r="E15" s="190">
        <v>0</v>
      </c>
      <c r="F15" s="190">
        <v>179614.81</v>
      </c>
      <c r="G15" s="19"/>
      <c r="K15" s="189"/>
    </row>
    <row r="16" spans="2:11" ht="12.75" customHeight="1">
      <c r="B16" s="5" t="s">
        <v>80</v>
      </c>
      <c r="C16" s="8"/>
      <c r="D16" s="8"/>
      <c r="E16" s="190">
        <v>0</v>
      </c>
      <c r="F16" s="190">
        <v>1015002.15</v>
      </c>
      <c r="G16" s="19"/>
      <c r="K16" s="189"/>
    </row>
    <row r="17" spans="2:12" ht="12.75" customHeight="1">
      <c r="B17" s="5" t="s">
        <v>82</v>
      </c>
      <c r="C17" s="8"/>
      <c r="D17" s="8"/>
      <c r="E17" s="190">
        <v>0</v>
      </c>
      <c r="F17" s="190">
        <v>0</v>
      </c>
      <c r="G17" s="19"/>
      <c r="K17" s="189"/>
      <c r="L17" s="191"/>
    </row>
    <row r="18" spans="2:12" ht="13.5" customHeight="1">
      <c r="B18" s="187" t="s">
        <v>86</v>
      </c>
      <c r="C18" s="4"/>
      <c r="D18" s="4"/>
      <c r="E18" s="7">
        <f>SUM(E19:E27)</f>
        <v>44557713.49</v>
      </c>
      <c r="F18" s="7">
        <f>SUM(F19:F27)</f>
        <v>981608103.2900001</v>
      </c>
      <c r="G18" s="19"/>
      <c r="H18" s="91"/>
      <c r="K18" s="189"/>
      <c r="L18" s="191"/>
    </row>
    <row r="19" spans="2:13" ht="12.75" customHeight="1">
      <c r="B19" s="5" t="s">
        <v>88</v>
      </c>
      <c r="C19" s="8"/>
      <c r="D19" s="8"/>
      <c r="E19" s="192">
        <v>0</v>
      </c>
      <c r="F19" s="190">
        <v>73827816.62</v>
      </c>
      <c r="G19" s="19"/>
      <c r="K19" s="189"/>
      <c r="L19" s="191"/>
      <c r="M19" s="191"/>
    </row>
    <row r="20" spans="2:13" ht="12.75" customHeight="1">
      <c r="B20" s="5" t="s">
        <v>90</v>
      </c>
      <c r="C20" s="8"/>
      <c r="D20" s="8"/>
      <c r="E20" s="192">
        <v>0</v>
      </c>
      <c r="F20" s="190">
        <v>16495153.07</v>
      </c>
      <c r="G20" s="19"/>
      <c r="K20" s="189"/>
      <c r="L20" s="191"/>
      <c r="M20" s="191"/>
    </row>
    <row r="21" spans="2:12" ht="12.75" customHeight="1">
      <c r="B21" s="5" t="s">
        <v>92</v>
      </c>
      <c r="C21" s="8"/>
      <c r="D21" s="8"/>
      <c r="E21" s="192">
        <v>0</v>
      </c>
      <c r="F21" s="190">
        <v>833077694.69</v>
      </c>
      <c r="G21" s="19"/>
      <c r="K21" s="191"/>
      <c r="L21" s="191"/>
    </row>
    <row r="22" spans="2:13" ht="12.75" customHeight="1">
      <c r="B22" s="5" t="s">
        <v>94</v>
      </c>
      <c r="C22" s="8"/>
      <c r="D22" s="8"/>
      <c r="E22" s="192">
        <v>0</v>
      </c>
      <c r="F22" s="190">
        <v>50573478.9</v>
      </c>
      <c r="G22" s="19"/>
      <c r="K22" s="191"/>
      <c r="L22" s="191"/>
      <c r="M22" s="193"/>
    </row>
    <row r="23" spans="2:12" ht="12.75" customHeight="1">
      <c r="B23" s="5" t="s">
        <v>96</v>
      </c>
      <c r="C23" s="8"/>
      <c r="D23" s="8"/>
      <c r="E23" s="192">
        <v>0</v>
      </c>
      <c r="F23" s="190">
        <v>7633960.01</v>
      </c>
      <c r="G23" s="19"/>
      <c r="K23" s="189"/>
      <c r="L23" s="191"/>
    </row>
    <row r="24" spans="2:12" ht="12.75" customHeight="1">
      <c r="B24" s="5" t="s">
        <v>98</v>
      </c>
      <c r="C24" s="8"/>
      <c r="D24" s="8"/>
      <c r="E24" s="190">
        <v>43542711.34</v>
      </c>
      <c r="F24" s="192">
        <v>0</v>
      </c>
      <c r="G24" s="19"/>
      <c r="K24" s="189"/>
      <c r="L24" s="191"/>
    </row>
    <row r="25" spans="2:12" ht="12.75" customHeight="1">
      <c r="B25" s="5" t="s">
        <v>100</v>
      </c>
      <c r="C25" s="8"/>
      <c r="D25" s="8"/>
      <c r="E25" s="190">
        <v>0</v>
      </c>
      <c r="F25" s="190">
        <v>0</v>
      </c>
      <c r="G25" s="19"/>
      <c r="K25" s="191"/>
      <c r="L25" s="191"/>
    </row>
    <row r="26" spans="2:12" ht="12.75" customHeight="1">
      <c r="B26" s="5" t="s">
        <v>102</v>
      </c>
      <c r="C26" s="8"/>
      <c r="D26" s="8"/>
      <c r="E26" s="190">
        <v>1015002.15</v>
      </c>
      <c r="F26" s="190">
        <v>0</v>
      </c>
      <c r="G26" s="19"/>
      <c r="K26" s="189"/>
      <c r="L26" s="191"/>
    </row>
    <row r="27" spans="2:12" ht="12.75" customHeight="1">
      <c r="B27" s="5" t="s">
        <v>105</v>
      </c>
      <c r="C27" s="8"/>
      <c r="D27" s="8"/>
      <c r="E27" s="190">
        <v>0</v>
      </c>
      <c r="F27" s="190">
        <v>0</v>
      </c>
      <c r="G27" s="19"/>
      <c r="K27" s="189"/>
      <c r="L27" s="191"/>
    </row>
    <row r="28" spans="2:12" ht="12" customHeight="1">
      <c r="B28" s="1"/>
      <c r="C28" s="2"/>
      <c r="D28" s="2"/>
      <c r="E28" s="2"/>
      <c r="F28" s="2"/>
      <c r="G28" s="19"/>
      <c r="K28" s="189"/>
      <c r="L28" s="191"/>
    </row>
    <row r="29" spans="2:12" ht="6.75" customHeight="1">
      <c r="B29" s="1"/>
      <c r="C29" s="2"/>
      <c r="D29" s="2"/>
      <c r="E29" s="2"/>
      <c r="F29" s="2"/>
      <c r="G29" s="19"/>
      <c r="K29" s="189"/>
      <c r="L29" s="191"/>
    </row>
    <row r="30" spans="2:12" ht="12.75" customHeight="1">
      <c r="B30" s="187" t="s">
        <v>66</v>
      </c>
      <c r="C30" s="4"/>
      <c r="D30" s="4"/>
      <c r="E30" s="188">
        <f>E31+E40</f>
        <v>341015056.21</v>
      </c>
      <c r="F30" s="188">
        <f>F31+F40</f>
        <v>504065.09</v>
      </c>
      <c r="G30" s="19"/>
      <c r="H30" s="91"/>
      <c r="K30" s="189"/>
      <c r="L30" s="191"/>
    </row>
    <row r="31" spans="2:12" ht="13.5" customHeight="1">
      <c r="B31" s="187" t="s">
        <v>67</v>
      </c>
      <c r="C31" s="4"/>
      <c r="D31" s="4"/>
      <c r="E31" s="7">
        <f>SUM(E32:E39)</f>
        <v>64428310.76</v>
      </c>
      <c r="F31" s="7">
        <f>SUM(F32:F39)</f>
        <v>504065.09</v>
      </c>
      <c r="G31" s="19"/>
      <c r="H31" s="91"/>
      <c r="K31" s="191"/>
      <c r="L31" s="191"/>
    </row>
    <row r="32" spans="2:11" ht="12.75" customHeight="1">
      <c r="B32" s="5" t="s">
        <v>69</v>
      </c>
      <c r="C32" s="8"/>
      <c r="D32" s="8"/>
      <c r="E32" s="190">
        <v>64428310.76</v>
      </c>
      <c r="F32" s="190">
        <v>0</v>
      </c>
      <c r="G32" s="19"/>
      <c r="K32" s="191"/>
    </row>
    <row r="33" spans="2:11" ht="12.75" customHeight="1">
      <c r="B33" s="5" t="s">
        <v>72</v>
      </c>
      <c r="C33" s="8"/>
      <c r="D33" s="8"/>
      <c r="E33" s="190">
        <v>0</v>
      </c>
      <c r="F33" s="190">
        <v>0</v>
      </c>
      <c r="G33" s="19"/>
      <c r="K33" s="191"/>
    </row>
    <row r="34" spans="2:7" ht="12.75" customHeight="1">
      <c r="B34" s="5" t="s">
        <v>73</v>
      </c>
      <c r="C34" s="8"/>
      <c r="D34" s="8"/>
      <c r="E34" s="190">
        <v>0</v>
      </c>
      <c r="F34" s="190">
        <v>0</v>
      </c>
      <c r="G34" s="19"/>
    </row>
    <row r="35" spans="2:7" ht="12.75" customHeight="1">
      <c r="B35" s="5" t="s">
        <v>75</v>
      </c>
      <c r="C35" s="8"/>
      <c r="D35" s="8"/>
      <c r="E35" s="190">
        <v>0</v>
      </c>
      <c r="F35" s="190">
        <v>0</v>
      </c>
      <c r="G35" s="19"/>
    </row>
    <row r="36" spans="2:7" ht="12.75" customHeight="1">
      <c r="B36" s="5" t="s">
        <v>77</v>
      </c>
      <c r="C36" s="8"/>
      <c r="D36" s="8"/>
      <c r="E36" s="190">
        <v>0</v>
      </c>
      <c r="F36" s="190">
        <v>0</v>
      </c>
      <c r="G36" s="19"/>
    </row>
    <row r="37" spans="2:7" ht="12.75" customHeight="1">
      <c r="B37" s="5" t="s">
        <v>79</v>
      </c>
      <c r="C37" s="8"/>
      <c r="D37" s="8"/>
      <c r="E37" s="190">
        <v>0</v>
      </c>
      <c r="F37" s="190">
        <v>504065.09</v>
      </c>
      <c r="G37" s="19"/>
    </row>
    <row r="38" spans="2:7" ht="12.75" customHeight="1">
      <c r="B38" s="5" t="s">
        <v>81</v>
      </c>
      <c r="C38" s="8"/>
      <c r="D38" s="8"/>
      <c r="E38" s="190">
        <v>0</v>
      </c>
      <c r="F38" s="190">
        <v>0</v>
      </c>
      <c r="G38" s="19"/>
    </row>
    <row r="39" spans="2:7" ht="12.75" customHeight="1">
      <c r="B39" s="5" t="s">
        <v>83</v>
      </c>
      <c r="C39" s="8"/>
      <c r="D39" s="8"/>
      <c r="E39" s="190">
        <v>0</v>
      </c>
      <c r="F39" s="190">
        <v>0</v>
      </c>
      <c r="G39" s="19"/>
    </row>
    <row r="40" spans="2:8" ht="13.5" customHeight="1">
      <c r="B40" s="187" t="s">
        <v>87</v>
      </c>
      <c r="C40" s="4"/>
      <c r="D40" s="4"/>
      <c r="E40" s="7">
        <f>SUM(E41:E46)</f>
        <v>276586745.45</v>
      </c>
      <c r="F40" s="7">
        <f>SUM(F41:F46)</f>
        <v>0</v>
      </c>
      <c r="G40" s="19"/>
      <c r="H40" s="91"/>
    </row>
    <row r="41" spans="2:7" ht="12.75" customHeight="1">
      <c r="B41" s="5" t="s">
        <v>89</v>
      </c>
      <c r="C41" s="8"/>
      <c r="D41" s="8"/>
      <c r="E41" s="190">
        <v>0</v>
      </c>
      <c r="F41" s="190">
        <v>0</v>
      </c>
      <c r="G41" s="19"/>
    </row>
    <row r="42" spans="2:7" ht="12.75" customHeight="1">
      <c r="B42" s="5" t="s">
        <v>91</v>
      </c>
      <c r="C42" s="8"/>
      <c r="D42" s="8"/>
      <c r="E42" s="190">
        <v>0</v>
      </c>
      <c r="F42" s="190">
        <v>0</v>
      </c>
      <c r="G42" s="19"/>
    </row>
    <row r="43" spans="2:7" ht="12.75" customHeight="1">
      <c r="B43" s="5" t="s">
        <v>93</v>
      </c>
      <c r="C43" s="8"/>
      <c r="D43" s="8"/>
      <c r="E43" s="190">
        <v>0</v>
      </c>
      <c r="F43" s="190">
        <v>0</v>
      </c>
      <c r="G43" s="19"/>
    </row>
    <row r="44" spans="2:7" ht="12.75" customHeight="1">
      <c r="B44" s="5" t="s">
        <v>95</v>
      </c>
      <c r="C44" s="8"/>
      <c r="D44" s="8"/>
      <c r="E44" s="190">
        <v>0</v>
      </c>
      <c r="F44" s="190">
        <v>0</v>
      </c>
      <c r="G44" s="19"/>
    </row>
    <row r="45" spans="2:7" ht="12.75" customHeight="1">
      <c r="B45" s="5" t="s">
        <v>97</v>
      </c>
      <c r="C45" s="8"/>
      <c r="D45" s="8"/>
      <c r="E45" s="190">
        <v>276586745.45</v>
      </c>
      <c r="F45" s="190">
        <v>0</v>
      </c>
      <c r="G45" s="19"/>
    </row>
    <row r="46" spans="2:7" ht="12.75" customHeight="1">
      <c r="B46" s="5" t="s">
        <v>99</v>
      </c>
      <c r="C46" s="8"/>
      <c r="D46" s="8"/>
      <c r="E46" s="190">
        <v>0</v>
      </c>
      <c r="F46" s="190">
        <v>0</v>
      </c>
      <c r="G46" s="19"/>
    </row>
    <row r="47" spans="2:7" ht="12" customHeight="1">
      <c r="B47" s="1"/>
      <c r="C47" s="2"/>
      <c r="D47" s="2"/>
      <c r="E47" s="2"/>
      <c r="F47" s="2"/>
      <c r="G47" s="19"/>
    </row>
    <row r="48" spans="2:7" ht="6.75" customHeight="1">
      <c r="B48" s="1"/>
      <c r="C48" s="2"/>
      <c r="D48" s="2"/>
      <c r="E48" s="2"/>
      <c r="F48" s="2"/>
      <c r="G48" s="19"/>
    </row>
    <row r="49" spans="2:8" ht="12.75" customHeight="1">
      <c r="B49" s="187" t="s">
        <v>104</v>
      </c>
      <c r="C49" s="4"/>
      <c r="D49" s="4"/>
      <c r="E49" s="7">
        <f>E50+E54+E60</f>
        <v>1721623223.73</v>
      </c>
      <c r="F49" s="7">
        <f>F50+F54+F60</f>
        <v>1125558611.51</v>
      </c>
      <c r="G49" s="19"/>
      <c r="H49" s="91"/>
    </row>
    <row r="50" spans="2:7" ht="13.5" customHeight="1">
      <c r="B50" s="187" t="s">
        <v>106</v>
      </c>
      <c r="C50" s="4"/>
      <c r="D50" s="4"/>
      <c r="E50" s="7">
        <f>SUM(E51:E53)</f>
        <v>0</v>
      </c>
      <c r="F50" s="7">
        <f>SUM(F51:F53)</f>
        <v>145476.99</v>
      </c>
      <c r="G50" s="19"/>
    </row>
    <row r="51" spans="2:9" ht="12.75" customHeight="1">
      <c r="B51" s="5" t="s">
        <v>27</v>
      </c>
      <c r="C51" s="8"/>
      <c r="D51" s="8"/>
      <c r="E51" s="190">
        <v>0</v>
      </c>
      <c r="F51" s="190">
        <v>145476.99</v>
      </c>
      <c r="G51" s="19"/>
      <c r="H51" s="91"/>
      <c r="I51" s="194"/>
    </row>
    <row r="52" spans="2:9" ht="12.75" customHeight="1">
      <c r="B52" s="5" t="s">
        <v>109</v>
      </c>
      <c r="C52" s="195"/>
      <c r="D52" s="195"/>
      <c r="E52" s="192">
        <v>0</v>
      </c>
      <c r="F52" s="192">
        <v>0</v>
      </c>
      <c r="G52" s="19"/>
      <c r="I52" s="193"/>
    </row>
    <row r="53" spans="2:9" ht="12.75" customHeight="1">
      <c r="B53" s="5" t="s">
        <v>110</v>
      </c>
      <c r="C53" s="195"/>
      <c r="D53" s="195"/>
      <c r="E53" s="192">
        <v>0</v>
      </c>
      <c r="F53" s="192">
        <v>0</v>
      </c>
      <c r="G53" s="19"/>
      <c r="I53" s="193"/>
    </row>
    <row r="54" spans="2:7" ht="13.5" customHeight="1">
      <c r="B54" s="187" t="s">
        <v>111</v>
      </c>
      <c r="C54" s="196"/>
      <c r="D54" s="196"/>
      <c r="E54" s="188">
        <f>SUM(E55:E59)</f>
        <v>1721623223.73</v>
      </c>
      <c r="F54" s="188">
        <f>SUM(F55:F59)</f>
        <v>237977155.02</v>
      </c>
      <c r="G54" s="19"/>
    </row>
    <row r="55" spans="2:7" ht="12.75" customHeight="1">
      <c r="B55" s="5" t="s">
        <v>112</v>
      </c>
      <c r="C55" s="195"/>
      <c r="D55" s="195"/>
      <c r="E55" s="197">
        <v>169708308.94</v>
      </c>
      <c r="F55" s="192">
        <v>0</v>
      </c>
      <c r="G55" s="19"/>
    </row>
    <row r="56" spans="2:7" ht="12.75" customHeight="1">
      <c r="B56" s="5" t="s">
        <v>114</v>
      </c>
      <c r="C56" s="195"/>
      <c r="D56" s="195"/>
      <c r="E56" s="61">
        <v>0</v>
      </c>
      <c r="F56" s="190">
        <v>237977155.02</v>
      </c>
      <c r="G56" s="19"/>
    </row>
    <row r="57" spans="2:7" ht="12.75" customHeight="1">
      <c r="B57" s="5" t="s">
        <v>115</v>
      </c>
      <c r="C57" s="195"/>
      <c r="D57" s="195"/>
      <c r="E57" s="190">
        <v>1551914914.79</v>
      </c>
      <c r="F57" s="192">
        <v>0</v>
      </c>
      <c r="G57" s="19"/>
    </row>
    <row r="58" spans="2:9" ht="12.75" customHeight="1">
      <c r="B58" s="5" t="s">
        <v>116</v>
      </c>
      <c r="C58" s="8"/>
      <c r="D58" s="8"/>
      <c r="E58" s="192">
        <v>0</v>
      </c>
      <c r="F58" s="192">
        <v>0</v>
      </c>
      <c r="G58" s="19"/>
      <c r="I58" s="198"/>
    </row>
    <row r="59" spans="2:7" ht="12.75" customHeight="1">
      <c r="B59" s="5" t="s">
        <v>117</v>
      </c>
      <c r="C59" s="8"/>
      <c r="D59" s="8"/>
      <c r="E59" s="192">
        <v>0</v>
      </c>
      <c r="F59" s="192">
        <v>0</v>
      </c>
      <c r="G59" s="19"/>
    </row>
    <row r="60" spans="2:7" ht="13.5" customHeight="1">
      <c r="B60" s="187" t="s">
        <v>153</v>
      </c>
      <c r="C60" s="4"/>
      <c r="D60" s="4"/>
      <c r="E60" s="188">
        <f>SUM(E61:E62)</f>
        <v>0</v>
      </c>
      <c r="F60" s="188">
        <f>SUM(F61:F62)</f>
        <v>887435979.5</v>
      </c>
      <c r="G60" s="19"/>
    </row>
    <row r="61" spans="2:7" ht="12.75" customHeight="1">
      <c r="B61" s="5" t="s">
        <v>119</v>
      </c>
      <c r="C61" s="8"/>
      <c r="D61" s="8"/>
      <c r="E61" s="192">
        <v>0</v>
      </c>
      <c r="F61" s="192">
        <v>0</v>
      </c>
      <c r="G61" s="19"/>
    </row>
    <row r="62" spans="2:7" ht="12.75" customHeight="1">
      <c r="B62" s="5" t="s">
        <v>120</v>
      </c>
      <c r="C62" s="8"/>
      <c r="D62" s="8"/>
      <c r="E62" s="192">
        <v>0</v>
      </c>
      <c r="F62" s="190">
        <v>887435979.5</v>
      </c>
      <c r="G62" s="19"/>
    </row>
    <row r="63" spans="2:7" ht="12" customHeight="1">
      <c r="B63" s="87"/>
      <c r="C63" s="12"/>
      <c r="D63" s="12"/>
      <c r="E63" s="12"/>
      <c r="F63" s="12"/>
      <c r="G63" s="88"/>
    </row>
    <row r="64" ht="6.75" customHeight="1"/>
    <row r="65" spans="2:6" ht="12.75" customHeight="1">
      <c r="B65" s="199" t="s">
        <v>123</v>
      </c>
      <c r="C65" s="199"/>
      <c r="D65" s="199"/>
      <c r="E65" s="199"/>
      <c r="F65" s="199"/>
    </row>
    <row r="66" spans="3:4" ht="36.75" customHeight="1">
      <c r="C66" s="2"/>
      <c r="D66" s="2"/>
    </row>
    <row r="67" spans="2:7" ht="14.25" customHeight="1">
      <c r="B67" s="35" t="s">
        <v>59</v>
      </c>
      <c r="C67" s="37"/>
      <c r="D67" s="48" t="s">
        <v>49</v>
      </c>
      <c r="E67" s="48"/>
      <c r="F67" s="48"/>
      <c r="G67" s="200"/>
    </row>
    <row r="68" spans="2:7" ht="16.5" customHeight="1">
      <c r="B68" s="36" t="s">
        <v>60</v>
      </c>
      <c r="C68" s="36"/>
      <c r="D68" s="49" t="s">
        <v>48</v>
      </c>
      <c r="E68" s="49"/>
      <c r="F68" s="49"/>
      <c r="G68" s="49"/>
    </row>
    <row r="69" ht="0.75" customHeight="1"/>
    <row r="70" spans="5:6" ht="21.75" customHeight="1">
      <c r="E70" s="91"/>
      <c r="F70" s="91"/>
    </row>
    <row r="71" spans="5:6" ht="12.75" customHeight="1">
      <c r="E71" s="91"/>
      <c r="F71" s="91"/>
    </row>
    <row r="72" spans="5:8" ht="12.75" customHeight="1">
      <c r="E72" s="91"/>
      <c r="F72" s="91"/>
      <c r="H72" s="91"/>
    </row>
    <row r="73" ht="12.75" customHeight="1">
      <c r="E73" s="91"/>
    </row>
    <row r="74" spans="5:6" ht="12.75" customHeight="1">
      <c r="E74" s="91"/>
      <c r="F74" s="91"/>
    </row>
    <row r="76" spans="5:6" ht="12.75" customHeight="1">
      <c r="E76" s="91"/>
      <c r="F76" s="91"/>
    </row>
    <row r="77" ht="12.75" customHeight="1">
      <c r="E77" s="91"/>
    </row>
    <row r="78" ht="12.75" customHeight="1">
      <c r="E78" s="91"/>
    </row>
  </sheetData>
  <sheetProtection/>
  <mergeCells count="5">
    <mergeCell ref="B2:G4"/>
    <mergeCell ref="F6:F7"/>
    <mergeCell ref="B65:F65"/>
    <mergeCell ref="D67:F67"/>
    <mergeCell ref="D68:G68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90" r:id="rId1"/>
  <headerFooter alignWithMargins="0">
    <oddFooter>&amp;C Página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SheetLayoutView="115" workbookViewId="0" topLeftCell="B1">
      <selection activeCell="H9" sqref="H9"/>
    </sheetView>
  </sheetViews>
  <sheetFormatPr defaultColWidth="11.421875" defaultRowHeight="12.75"/>
  <cols>
    <col min="1" max="1" width="11.421875" style="204" customWidth="1"/>
    <col min="2" max="2" width="49.8515625" style="204" customWidth="1"/>
    <col min="3" max="3" width="21.8515625" style="204" customWidth="1"/>
    <col min="4" max="4" width="2.421875" style="204" customWidth="1"/>
    <col min="5" max="5" width="22.28125" style="204" customWidth="1"/>
    <col min="6" max="6" width="11.421875" style="204" customWidth="1"/>
    <col min="7" max="7" width="13.7109375" style="204" bestFit="1" customWidth="1"/>
    <col min="8" max="16384" width="11.421875" style="204" customWidth="1"/>
  </cols>
  <sheetData>
    <row r="1" spans="2:5" ht="42.75" customHeight="1">
      <c r="B1" s="201" t="s">
        <v>154</v>
      </c>
      <c r="C1" s="202"/>
      <c r="D1" s="202"/>
      <c r="E1" s="203"/>
    </row>
    <row r="2" spans="2:5" ht="12.75" customHeight="1">
      <c r="B2" s="205" t="s">
        <v>128</v>
      </c>
      <c r="C2" s="206">
        <v>2020</v>
      </c>
      <c r="D2" s="207"/>
      <c r="E2" s="208" t="s">
        <v>155</v>
      </c>
    </row>
    <row r="3" spans="2:5" ht="6.75" customHeight="1">
      <c r="B3" s="209"/>
      <c r="C3" s="210"/>
      <c r="E3" s="211"/>
    </row>
    <row r="4" spans="2:5" ht="15">
      <c r="B4" s="212" t="s">
        <v>156</v>
      </c>
      <c r="C4" s="213"/>
      <c r="E4" s="214"/>
    </row>
    <row r="5" spans="2:5" ht="15">
      <c r="B5" s="212" t="s">
        <v>151</v>
      </c>
      <c r="C5" s="215">
        <f>SUM(C6:C15)</f>
        <v>2600882465.4900002</v>
      </c>
      <c r="E5" s="216">
        <v>3835422946.12</v>
      </c>
    </row>
    <row r="6" spans="2:5" ht="15">
      <c r="B6" s="217" t="s">
        <v>1</v>
      </c>
      <c r="C6" s="213">
        <v>798459708.16</v>
      </c>
      <c r="E6" s="214">
        <v>1103150690.29</v>
      </c>
    </row>
    <row r="7" spans="2:5" ht="15">
      <c r="B7" s="217" t="s">
        <v>157</v>
      </c>
      <c r="C7" s="213">
        <v>0</v>
      </c>
      <c r="E7" s="214">
        <v>0</v>
      </c>
    </row>
    <row r="8" spans="2:5" ht="15">
      <c r="B8" s="217" t="s">
        <v>158</v>
      </c>
      <c r="C8" s="213">
        <v>0</v>
      </c>
      <c r="E8" s="214">
        <v>0</v>
      </c>
    </row>
    <row r="9" spans="2:5" ht="15">
      <c r="B9" s="217" t="s">
        <v>4</v>
      </c>
      <c r="C9" s="213">
        <v>133398323.49</v>
      </c>
      <c r="E9" s="214">
        <v>237328504.1</v>
      </c>
    </row>
    <row r="10" spans="2:5" ht="15">
      <c r="B10" s="217" t="s">
        <v>159</v>
      </c>
      <c r="C10" s="213">
        <v>35356017.49</v>
      </c>
      <c r="E10" s="214">
        <v>141845394.18</v>
      </c>
    </row>
    <row r="11" spans="2:5" ht="15">
      <c r="B11" s="217" t="s">
        <v>160</v>
      </c>
      <c r="C11" s="213">
        <v>3476177.33</v>
      </c>
      <c r="E11" s="214">
        <v>108545391.51</v>
      </c>
    </row>
    <row r="12" spans="2:5" ht="15">
      <c r="B12" s="217" t="s">
        <v>161</v>
      </c>
      <c r="C12" s="213">
        <v>0</v>
      </c>
      <c r="E12" s="214">
        <v>0</v>
      </c>
    </row>
    <row r="13" spans="2:5" ht="18">
      <c r="B13" s="217" t="s">
        <v>51</v>
      </c>
      <c r="C13" s="213">
        <v>1588289997.72</v>
      </c>
      <c r="E13" s="214">
        <v>2179274220.22</v>
      </c>
    </row>
    <row r="14" spans="2:5" ht="18">
      <c r="B14" s="217" t="s">
        <v>162</v>
      </c>
      <c r="C14" s="213">
        <v>0</v>
      </c>
      <c r="E14" s="214">
        <v>0</v>
      </c>
    </row>
    <row r="15" spans="2:5" ht="15">
      <c r="B15" s="217" t="s">
        <v>163</v>
      </c>
      <c r="C15" s="213">
        <v>41902241.3</v>
      </c>
      <c r="E15" s="214">
        <v>65278745.82</v>
      </c>
    </row>
    <row r="16" spans="2:5" ht="15">
      <c r="B16" s="212" t="s">
        <v>152</v>
      </c>
      <c r="C16" s="215">
        <f>SUM(C17:C32)</f>
        <v>2431174156.5500007</v>
      </c>
      <c r="E16" s="216">
        <v>3339036319.09</v>
      </c>
    </row>
    <row r="17" spans="2:5" ht="15">
      <c r="B17" s="217" t="s">
        <v>14</v>
      </c>
      <c r="C17" s="213">
        <v>832532177.15</v>
      </c>
      <c r="E17" s="214">
        <v>1119845007.28</v>
      </c>
    </row>
    <row r="18" spans="2:5" ht="15">
      <c r="B18" s="217" t="s">
        <v>164</v>
      </c>
      <c r="C18" s="213">
        <v>167301709.15</v>
      </c>
      <c r="E18" s="214">
        <v>251017750.94</v>
      </c>
    </row>
    <row r="19" spans="2:5" ht="15">
      <c r="B19" s="217" t="s">
        <v>16</v>
      </c>
      <c r="C19" s="213">
        <v>760506793.1</v>
      </c>
      <c r="E19" s="214">
        <v>1075150448.9</v>
      </c>
    </row>
    <row r="20" spans="2:5" ht="15">
      <c r="B20" s="217" t="s">
        <v>17</v>
      </c>
      <c r="C20" s="213">
        <v>59370171.16</v>
      </c>
      <c r="E20" s="214">
        <v>57152688.77</v>
      </c>
    </row>
    <row r="21" spans="2:5" ht="15">
      <c r="B21" s="217" t="s">
        <v>165</v>
      </c>
      <c r="C21" s="213">
        <v>0</v>
      </c>
      <c r="E21" s="214">
        <v>2220000</v>
      </c>
    </row>
    <row r="22" spans="2:5" ht="15">
      <c r="B22" s="217" t="s">
        <v>19</v>
      </c>
      <c r="C22" s="213">
        <v>119489367.87</v>
      </c>
      <c r="E22" s="214">
        <v>127589145.23</v>
      </c>
    </row>
    <row r="23" spans="2:7" ht="15">
      <c r="B23" s="217" t="s">
        <v>20</v>
      </c>
      <c r="C23" s="213">
        <v>201381734.44</v>
      </c>
      <c r="E23" s="214">
        <v>292352740.46</v>
      </c>
      <c r="G23" s="218"/>
    </row>
    <row r="24" spans="2:5" ht="15">
      <c r="B24" s="217" t="s">
        <v>21</v>
      </c>
      <c r="C24" s="213">
        <v>137466932.84</v>
      </c>
      <c r="E24" s="214">
        <v>169201872.36</v>
      </c>
    </row>
    <row r="25" spans="2:5" ht="15">
      <c r="B25" s="217" t="s">
        <v>22</v>
      </c>
      <c r="C25" s="213">
        <v>0</v>
      </c>
      <c r="E25" s="214">
        <v>0</v>
      </c>
    </row>
    <row r="26" spans="2:5" ht="15">
      <c r="B26" s="217" t="s">
        <v>23</v>
      </c>
      <c r="C26" s="213">
        <v>0</v>
      </c>
      <c r="E26" s="214">
        <v>0</v>
      </c>
    </row>
    <row r="27" spans="2:5" ht="15">
      <c r="B27" s="217" t="s">
        <v>24</v>
      </c>
      <c r="C27" s="213">
        <v>5635500</v>
      </c>
      <c r="E27" s="214">
        <v>8642500</v>
      </c>
    </row>
    <row r="28" spans="2:5" ht="15">
      <c r="B28" s="217" t="s">
        <v>25</v>
      </c>
      <c r="C28" s="213">
        <v>0</v>
      </c>
      <c r="E28" s="214">
        <v>0</v>
      </c>
    </row>
    <row r="29" spans="2:5" ht="15">
      <c r="B29" s="217" t="s">
        <v>26</v>
      </c>
      <c r="C29" s="213">
        <v>0</v>
      </c>
      <c r="E29" s="214">
        <v>0</v>
      </c>
    </row>
    <row r="30" spans="2:5" ht="15">
      <c r="B30" s="217" t="s">
        <v>27</v>
      </c>
      <c r="C30" s="213">
        <v>0</v>
      </c>
      <c r="E30" s="214">
        <v>0</v>
      </c>
    </row>
    <row r="31" spans="2:5" ht="15">
      <c r="B31" s="217" t="s">
        <v>28</v>
      </c>
      <c r="C31" s="213">
        <v>0</v>
      </c>
      <c r="E31" s="214">
        <v>0</v>
      </c>
    </row>
    <row r="32" spans="1:5" ht="15">
      <c r="A32" s="219"/>
      <c r="B32" s="217" t="s">
        <v>166</v>
      </c>
      <c r="C32" s="213">
        <v>147489770.84</v>
      </c>
      <c r="E32" s="214">
        <v>235864165.15000004</v>
      </c>
    </row>
    <row r="33" spans="2:5" ht="15">
      <c r="B33" s="212" t="s">
        <v>167</v>
      </c>
      <c r="C33" s="215">
        <f>C5-C16</f>
        <v>169708308.93999958</v>
      </c>
      <c r="E33" s="216">
        <v>496386627.02999973</v>
      </c>
    </row>
    <row r="34" spans="2:5" ht="15">
      <c r="B34" s="212" t="s">
        <v>168</v>
      </c>
      <c r="C34" s="213">
        <v>0</v>
      </c>
      <c r="E34" s="214">
        <v>0</v>
      </c>
    </row>
    <row r="35" spans="2:5" ht="15">
      <c r="B35" s="212" t="s">
        <v>151</v>
      </c>
      <c r="C35" s="215">
        <f>SUM(C36:C38)</f>
        <v>56018777.41</v>
      </c>
      <c r="E35" s="216">
        <v>131481714.63</v>
      </c>
    </row>
    <row r="36" spans="2:5" ht="15">
      <c r="B36" s="217" t="s">
        <v>169</v>
      </c>
      <c r="C36" s="213">
        <v>0</v>
      </c>
      <c r="E36" s="214">
        <v>0</v>
      </c>
    </row>
    <row r="37" spans="2:5" ht="15">
      <c r="B37" s="217" t="s">
        <v>94</v>
      </c>
      <c r="C37" s="213">
        <v>0</v>
      </c>
      <c r="E37" s="214">
        <v>0</v>
      </c>
    </row>
    <row r="38" spans="2:5" ht="15">
      <c r="B38" s="217" t="s">
        <v>170</v>
      </c>
      <c r="C38" s="213">
        <v>56018777.41</v>
      </c>
      <c r="E38" s="214">
        <v>131481714.63</v>
      </c>
    </row>
    <row r="39" spans="2:5" ht="15">
      <c r="B39" s="212" t="s">
        <v>152</v>
      </c>
      <c r="C39" s="215">
        <f>SUM(C40:C42)</f>
        <v>982802720.25</v>
      </c>
      <c r="E39" s="216">
        <v>741728214.23</v>
      </c>
    </row>
    <row r="40" spans="2:5" ht="15">
      <c r="B40" s="217" t="s">
        <v>169</v>
      </c>
      <c r="C40" s="213">
        <v>833077694.69</v>
      </c>
      <c r="E40" s="214">
        <v>670066277.39</v>
      </c>
    </row>
    <row r="41" spans="2:5" ht="15">
      <c r="B41" s="217" t="s">
        <v>94</v>
      </c>
      <c r="C41" s="213">
        <v>50573478.9</v>
      </c>
      <c r="E41" s="214">
        <v>51789553.27</v>
      </c>
    </row>
    <row r="42" spans="2:5" ht="15">
      <c r="B42" s="217" t="s">
        <v>171</v>
      </c>
      <c r="C42" s="213">
        <v>99151546.66</v>
      </c>
      <c r="E42" s="214">
        <v>19872383.57</v>
      </c>
    </row>
    <row r="43" spans="2:5" ht="15">
      <c r="B43" s="212" t="s">
        <v>172</v>
      </c>
      <c r="C43" s="215">
        <f>C35-C39</f>
        <v>-926783942.84</v>
      </c>
      <c r="E43" s="216">
        <v>-610246499.6</v>
      </c>
    </row>
    <row r="44" spans="2:5" ht="15">
      <c r="B44" s="212" t="s">
        <v>173</v>
      </c>
      <c r="C44" s="213">
        <v>0</v>
      </c>
      <c r="E44" s="214">
        <v>0</v>
      </c>
    </row>
    <row r="45" spans="2:5" ht="15">
      <c r="B45" s="212" t="s">
        <v>151</v>
      </c>
      <c r="C45" s="215">
        <f>SUM(C46:C49)</f>
        <v>1892929971</v>
      </c>
      <c r="E45" s="216">
        <v>1537406689.0700002</v>
      </c>
    </row>
    <row r="46" spans="2:5" ht="15">
      <c r="B46" s="217" t="s">
        <v>174</v>
      </c>
      <c r="C46" s="213">
        <v>0</v>
      </c>
      <c r="E46" s="214">
        <v>0</v>
      </c>
    </row>
    <row r="47" spans="2:5" ht="15">
      <c r="B47" s="217" t="s">
        <v>175</v>
      </c>
      <c r="C47" s="213">
        <v>0</v>
      </c>
      <c r="E47" s="214">
        <v>0</v>
      </c>
    </row>
    <row r="48" spans="2:5" ht="15">
      <c r="B48" s="217" t="s">
        <v>176</v>
      </c>
      <c r="C48" s="213">
        <v>0</v>
      </c>
      <c r="E48" s="214">
        <v>0</v>
      </c>
    </row>
    <row r="49" spans="2:5" ht="15">
      <c r="B49" s="217" t="s">
        <v>177</v>
      </c>
      <c r="C49" s="213">
        <v>1892929971</v>
      </c>
      <c r="E49" s="214">
        <v>1537406689.0700002</v>
      </c>
    </row>
    <row r="50" spans="2:5" ht="15">
      <c r="B50" s="212" t="s">
        <v>152</v>
      </c>
      <c r="C50" s="215">
        <f>SUM(C51:C54)</f>
        <v>1126062676.6</v>
      </c>
      <c r="E50" s="216">
        <v>1083660459.32</v>
      </c>
    </row>
    <row r="51" spans="2:5" ht="13.5" customHeight="1">
      <c r="B51" s="220" t="s">
        <v>178</v>
      </c>
      <c r="C51" s="221">
        <v>0</v>
      </c>
      <c r="D51" s="222"/>
      <c r="E51" s="223">
        <v>0</v>
      </c>
    </row>
    <row r="52" spans="2:5" ht="15">
      <c r="B52" s="224" t="s">
        <v>175</v>
      </c>
      <c r="C52" s="225">
        <v>0</v>
      </c>
      <c r="D52" s="226"/>
      <c r="E52" s="227">
        <v>0</v>
      </c>
    </row>
    <row r="53" spans="2:5" ht="15">
      <c r="B53" s="228" t="s">
        <v>176</v>
      </c>
      <c r="C53" s="229">
        <v>0</v>
      </c>
      <c r="E53" s="230">
        <v>0</v>
      </c>
    </row>
    <row r="54" spans="2:5" ht="15">
      <c r="B54" s="231" t="s">
        <v>179</v>
      </c>
      <c r="C54" s="213">
        <v>1126062676.6</v>
      </c>
      <c r="E54" s="232">
        <v>1083660459.32</v>
      </c>
    </row>
    <row r="55" spans="2:5" s="235" customFormat="1" ht="13.5" customHeight="1">
      <c r="B55" s="233"/>
      <c r="C55" s="234"/>
      <c r="E55" s="236"/>
    </row>
    <row r="56" spans="2:5" ht="15">
      <c r="B56" s="212" t="s">
        <v>180</v>
      </c>
      <c r="C56" s="215">
        <f>C45-C50</f>
        <v>766867294.4000001</v>
      </c>
      <c r="D56" s="237"/>
      <c r="E56" s="216">
        <v>453746229.75000024</v>
      </c>
    </row>
    <row r="57" spans="2:5" ht="18">
      <c r="B57" s="212" t="s">
        <v>181</v>
      </c>
      <c r="C57" s="213">
        <f>C33+C43+C56</f>
        <v>9791660.499999642</v>
      </c>
      <c r="E57" s="214">
        <v>339886357.17999995</v>
      </c>
    </row>
    <row r="58" spans="2:5" ht="15">
      <c r="B58" s="217" t="s">
        <v>182</v>
      </c>
      <c r="C58" s="213">
        <v>614862737.0699999</v>
      </c>
      <c r="E58" s="214">
        <v>274976379.89</v>
      </c>
    </row>
    <row r="59" spans="2:6" ht="23.25" customHeight="1">
      <c r="B59" s="220" t="s">
        <v>183</v>
      </c>
      <c r="C59" s="221">
        <f>C57+C58</f>
        <v>624654397.5699996</v>
      </c>
      <c r="D59" s="222"/>
      <c r="E59" s="223">
        <v>614862737.0699999</v>
      </c>
      <c r="F59" s="238"/>
    </row>
    <row r="60" spans="2:6" s="241" customFormat="1" ht="15" customHeight="1">
      <c r="B60" s="239" t="s">
        <v>184</v>
      </c>
      <c r="C60" s="239"/>
      <c r="D60" s="239"/>
      <c r="E60" s="239"/>
      <c r="F60" s="240"/>
    </row>
    <row r="61" spans="2:6" s="241" customFormat="1" ht="17.25" customHeight="1">
      <c r="B61" s="242"/>
      <c r="C61" s="243"/>
      <c r="D61" s="243"/>
      <c r="E61" s="242"/>
      <c r="F61" s="240"/>
    </row>
    <row r="62" spans="2:6" s="241" customFormat="1" ht="40.5" customHeight="1">
      <c r="B62" s="244"/>
      <c r="C62" s="245"/>
      <c r="D62" s="244"/>
      <c r="E62" s="246"/>
      <c r="F62" s="240"/>
    </row>
    <row r="63" spans="2:6" s="241" customFormat="1" ht="33.75" customHeight="1">
      <c r="B63" s="242"/>
      <c r="C63" s="242"/>
      <c r="D63" s="242"/>
      <c r="E63" s="242"/>
      <c r="F63" s="240"/>
    </row>
    <row r="64" spans="2:6" s="250" customFormat="1" ht="15" customHeight="1">
      <c r="B64" s="247" t="s">
        <v>59</v>
      </c>
      <c r="C64" s="248" t="s">
        <v>49</v>
      </c>
      <c r="D64" s="248"/>
      <c r="E64" s="248"/>
      <c r="F64" s="249"/>
    </row>
    <row r="65" spans="2:5" s="241" customFormat="1" ht="29.25" customHeight="1">
      <c r="B65" s="251" t="s">
        <v>60</v>
      </c>
      <c r="C65" s="252" t="s">
        <v>48</v>
      </c>
      <c r="D65" s="252"/>
      <c r="E65" s="252"/>
    </row>
    <row r="66" ht="15">
      <c r="B66" s="253"/>
    </row>
    <row r="67" ht="15">
      <c r="F67" s="242"/>
    </row>
    <row r="68" ht="15">
      <c r="F68" s="250"/>
    </row>
    <row r="69" ht="15">
      <c r="F69" s="241"/>
    </row>
    <row r="72" ht="15">
      <c r="E72" s="254"/>
    </row>
  </sheetData>
  <sheetProtection/>
  <mergeCells count="5">
    <mergeCell ref="B1:E1"/>
    <mergeCell ref="B60:E60"/>
    <mergeCell ref="C61:D61"/>
    <mergeCell ref="C64:E64"/>
    <mergeCell ref="C65:E65"/>
  </mergeCells>
  <printOptions/>
  <pageMargins left="0.984251968503937" right="0.1968503937007874" top="0.5905511811023623" bottom="0.7874015748031497" header="0.3937007874015748" footer="0.1968503937007874"/>
  <pageSetup firstPageNumber="1" useFirstPageNumber="1" horizontalDpi="600" verticalDpi="600" orientation="portrait" scale="90" r:id="rId2"/>
  <headerFooter alignWithMargins="0">
    <oddFooter>&amp;CPágina &amp;P</oddFooter>
  </headerFooter>
  <rowBreaks count="1" manualBreakCount="1">
    <brk id="51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Y55"/>
  <sheetViews>
    <sheetView showGridLines="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69" sqref="I69"/>
    </sheetView>
  </sheetViews>
  <sheetFormatPr defaultColWidth="11.421875" defaultRowHeight="12.75" customHeight="1"/>
  <cols>
    <col min="1" max="1" width="1.57421875" style="0" customWidth="1"/>
    <col min="2" max="2" width="3.140625" style="0" customWidth="1"/>
    <col min="3" max="3" width="1.8515625" style="0" customWidth="1"/>
    <col min="4" max="4" width="0.5625" style="0" hidden="1" customWidth="1"/>
    <col min="5" max="5" width="4.00390625" style="0" customWidth="1"/>
    <col min="6" max="6" width="4.28125" style="0" customWidth="1"/>
    <col min="7" max="7" width="60.57421875" style="0" customWidth="1"/>
    <col min="8" max="8" width="2.421875" style="0" customWidth="1"/>
    <col min="9" max="9" width="13.140625" style="0" customWidth="1"/>
    <col min="10" max="10" width="2.00390625" style="0" customWidth="1"/>
    <col min="11" max="11" width="12.140625" style="0" customWidth="1"/>
    <col min="12" max="12" width="1.57421875" style="0" customWidth="1"/>
    <col min="13" max="13" width="3.28125" style="0" customWidth="1"/>
    <col min="14" max="14" width="8.140625" style="0" customWidth="1"/>
    <col min="15" max="15" width="5.00390625" style="0" customWidth="1"/>
    <col min="16" max="16" width="1.8515625" style="0" customWidth="1"/>
    <col min="17" max="17" width="2.00390625" style="0" customWidth="1"/>
    <col min="18" max="18" width="11.8515625" style="0" customWidth="1"/>
    <col min="19" max="19" width="2.421875" style="0" customWidth="1"/>
    <col min="20" max="20" width="4.28125" style="0" customWidth="1"/>
    <col min="21" max="21" width="6.7109375" style="0" customWidth="1"/>
    <col min="22" max="22" width="1.1484375" style="0" customWidth="1"/>
    <col min="23" max="23" width="15.7109375" style="0" customWidth="1"/>
    <col min="24" max="24" width="14.8515625" style="0" customWidth="1"/>
    <col min="25" max="25" width="5.00390625" style="0" customWidth="1"/>
    <col min="26" max="253" width="6.8515625" style="0" customWidth="1"/>
  </cols>
  <sheetData>
    <row r="1" spans="3:22" ht="15.75" customHeight="1">
      <c r="C1" s="255"/>
      <c r="D1" s="256"/>
      <c r="E1" s="256"/>
      <c r="F1" s="256"/>
      <c r="G1" s="257" t="s">
        <v>125</v>
      </c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8"/>
    </row>
    <row r="2" spans="3:22" ht="15" customHeight="1">
      <c r="C2" s="259"/>
      <c r="D2" s="260"/>
      <c r="E2" s="260"/>
      <c r="F2" s="260"/>
      <c r="G2" s="261" t="s">
        <v>185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2"/>
    </row>
    <row r="3" spans="3:22" ht="27" customHeight="1">
      <c r="C3" s="263"/>
      <c r="D3" s="264"/>
      <c r="E3" s="264"/>
      <c r="F3" s="264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</row>
    <row r="4" spans="3:22" ht="13.5" customHeight="1">
      <c r="C4" s="267" t="s">
        <v>128</v>
      </c>
      <c r="D4" s="268"/>
      <c r="E4" s="268"/>
      <c r="F4" s="268"/>
      <c r="G4" s="269"/>
      <c r="H4" s="270"/>
      <c r="I4" s="268" t="s">
        <v>186</v>
      </c>
      <c r="J4" s="271"/>
      <c r="K4" s="272" t="s">
        <v>187</v>
      </c>
      <c r="L4" s="273"/>
      <c r="M4" s="274" t="s">
        <v>188</v>
      </c>
      <c r="N4" s="272"/>
      <c r="O4" s="272"/>
      <c r="P4" s="275"/>
      <c r="Q4" s="274" t="s">
        <v>189</v>
      </c>
      <c r="R4" s="275"/>
      <c r="S4" s="271"/>
      <c r="T4" s="272" t="s">
        <v>190</v>
      </c>
      <c r="U4" s="272"/>
      <c r="V4" s="273"/>
    </row>
    <row r="5" spans="3:22" ht="11.25" customHeight="1">
      <c r="C5" s="276"/>
      <c r="D5" s="270"/>
      <c r="E5" s="270"/>
      <c r="F5" s="270"/>
      <c r="G5" s="277"/>
      <c r="H5" s="270"/>
      <c r="I5" s="268"/>
      <c r="J5" s="276"/>
      <c r="K5" s="268"/>
      <c r="L5" s="277"/>
      <c r="M5" s="267"/>
      <c r="N5" s="268"/>
      <c r="O5" s="268"/>
      <c r="P5" s="269"/>
      <c r="Q5" s="267"/>
      <c r="R5" s="269"/>
      <c r="S5" s="276"/>
      <c r="T5" s="268"/>
      <c r="U5" s="268"/>
      <c r="V5" s="277"/>
    </row>
    <row r="6" spans="3:22" ht="11.25" customHeight="1">
      <c r="C6" s="278"/>
      <c r="D6" s="279"/>
      <c r="E6" s="279"/>
      <c r="F6" s="279"/>
      <c r="G6" s="280"/>
      <c r="H6" s="279"/>
      <c r="I6" s="281" t="s">
        <v>191</v>
      </c>
      <c r="J6" s="278"/>
      <c r="K6" s="281" t="s">
        <v>192</v>
      </c>
      <c r="L6" s="280"/>
      <c r="M6" s="282" t="s">
        <v>193</v>
      </c>
      <c r="N6" s="283"/>
      <c r="O6" s="283"/>
      <c r="P6" s="284"/>
      <c r="Q6" s="282" t="s">
        <v>194</v>
      </c>
      <c r="R6" s="284"/>
      <c r="S6" s="278"/>
      <c r="T6" s="283" t="s">
        <v>195</v>
      </c>
      <c r="U6" s="283"/>
      <c r="V6" s="280"/>
    </row>
    <row r="7" spans="3:23" ht="10.5" customHeight="1">
      <c r="C7" s="1"/>
      <c r="D7" s="2"/>
      <c r="E7" s="2"/>
      <c r="F7" s="2"/>
      <c r="G7" s="2"/>
      <c r="H7" s="29"/>
      <c r="I7" s="285"/>
      <c r="J7" s="1"/>
      <c r="K7" s="2"/>
      <c r="L7" s="19"/>
      <c r="M7" s="29"/>
      <c r="N7" s="30"/>
      <c r="O7" s="30"/>
      <c r="P7" s="285"/>
      <c r="Q7" s="1"/>
      <c r="R7" s="2"/>
      <c r="S7" s="1"/>
      <c r="T7" s="2"/>
      <c r="U7" s="2"/>
      <c r="V7" s="285"/>
      <c r="W7" s="2"/>
    </row>
    <row r="8" spans="3:23" ht="1.5" customHeight="1">
      <c r="C8" s="1"/>
      <c r="D8" s="2"/>
      <c r="E8" s="2"/>
      <c r="F8" s="2"/>
      <c r="G8" s="2"/>
      <c r="H8" s="1"/>
      <c r="I8" s="19"/>
      <c r="J8" s="1"/>
      <c r="K8" s="2"/>
      <c r="L8" s="19"/>
      <c r="M8" s="1"/>
      <c r="N8" s="2"/>
      <c r="O8" s="2"/>
      <c r="P8" s="19"/>
      <c r="Q8" s="1"/>
      <c r="R8" s="2"/>
      <c r="S8" s="1"/>
      <c r="T8" s="2"/>
      <c r="U8" s="2"/>
      <c r="V8" s="19"/>
      <c r="W8" s="2"/>
    </row>
    <row r="9" spans="3:24" ht="13.5" customHeight="1">
      <c r="C9" s="1"/>
      <c r="D9" s="2"/>
      <c r="E9" s="286" t="s">
        <v>65</v>
      </c>
      <c r="F9" s="286"/>
      <c r="G9" s="286"/>
      <c r="H9" s="287">
        <f>H11+H27</f>
        <v>11604121894.199999</v>
      </c>
      <c r="I9" s="288"/>
      <c r="J9" s="289"/>
      <c r="K9" s="290">
        <f>K11+K27</f>
        <v>13363667416.472</v>
      </c>
      <c r="L9" s="288"/>
      <c r="M9" s="287">
        <f>M11+M27</f>
        <v>12427091813.13</v>
      </c>
      <c r="N9" s="290"/>
      <c r="O9" s="290"/>
      <c r="P9" s="288"/>
      <c r="Q9" s="287">
        <f>Q11+Q27</f>
        <v>12540697497.542</v>
      </c>
      <c r="R9" s="288"/>
      <c r="S9" s="287">
        <f>S11+S27</f>
        <v>936575603.3419999</v>
      </c>
      <c r="T9" s="290"/>
      <c r="U9" s="290"/>
      <c r="V9" s="291"/>
      <c r="W9" s="290"/>
      <c r="X9" s="290"/>
    </row>
    <row r="10" spans="3:23" ht="3.75" customHeight="1" hidden="1">
      <c r="C10" s="1"/>
      <c r="D10" s="2"/>
      <c r="E10" s="2"/>
      <c r="F10" s="2"/>
      <c r="G10" s="2"/>
      <c r="H10" s="289"/>
      <c r="I10" s="291"/>
      <c r="J10" s="289"/>
      <c r="K10" s="292"/>
      <c r="L10" s="291"/>
      <c r="M10" s="289"/>
      <c r="N10" s="292"/>
      <c r="O10" s="292"/>
      <c r="P10" s="291"/>
      <c r="Q10" s="293">
        <v>792576552.83</v>
      </c>
      <c r="R10" s="294"/>
      <c r="S10" s="1"/>
      <c r="T10" s="2"/>
      <c r="U10" s="2"/>
      <c r="V10" s="19"/>
      <c r="W10" s="2"/>
    </row>
    <row r="11" spans="3:24" s="297" customFormat="1" ht="12.75">
      <c r="C11" s="289"/>
      <c r="D11" s="292"/>
      <c r="E11" s="295" t="s">
        <v>196</v>
      </c>
      <c r="F11" s="295"/>
      <c r="G11" s="295"/>
      <c r="H11" s="287">
        <f>H13+H15+H17+H21-H23</f>
        <v>677820297.1600001</v>
      </c>
      <c r="I11" s="288"/>
      <c r="J11" s="289"/>
      <c r="K11" s="290">
        <f>K13+K15+K17+K21+K23</f>
        <v>10147113176.762</v>
      </c>
      <c r="L11" s="288"/>
      <c r="M11" s="287">
        <f>M13+M15+M17+M21</f>
        <v>10147587963.22</v>
      </c>
      <c r="N11" s="290"/>
      <c r="O11" s="290"/>
      <c r="P11" s="288"/>
      <c r="Q11" s="287">
        <f>Q13+Q15+Q17+Q21-Q23</f>
        <v>677345510.7019993</v>
      </c>
      <c r="R11" s="288"/>
      <c r="S11" s="287">
        <f>S13+S15+S17+S21-S23</f>
        <v>-474786.4580008321</v>
      </c>
      <c r="T11" s="290"/>
      <c r="U11" s="290"/>
      <c r="V11" s="291"/>
      <c r="W11" s="296"/>
      <c r="X11" s="296"/>
    </row>
    <row r="12" spans="3:24" ht="0.75" customHeight="1">
      <c r="C12" s="1"/>
      <c r="D12" s="2"/>
      <c r="E12" s="2"/>
      <c r="F12" s="2"/>
      <c r="G12" s="2"/>
      <c r="H12" s="289"/>
      <c r="I12" s="291"/>
      <c r="J12" s="289"/>
      <c r="K12" s="292"/>
      <c r="L12" s="291"/>
      <c r="M12" s="289"/>
      <c r="N12" s="292">
        <v>7852347462.09</v>
      </c>
      <c r="O12" s="292"/>
      <c r="P12" s="291"/>
      <c r="Q12" s="293"/>
      <c r="R12" s="294"/>
      <c r="S12" s="1"/>
      <c r="T12" s="2"/>
      <c r="U12" s="2"/>
      <c r="V12" s="19"/>
      <c r="W12" s="2"/>
      <c r="X12" s="2"/>
    </row>
    <row r="13" spans="3:24" ht="12.75">
      <c r="C13" s="1"/>
      <c r="D13" s="2"/>
      <c r="E13" s="298" t="s">
        <v>197</v>
      </c>
      <c r="F13" s="298"/>
      <c r="G13" s="298"/>
      <c r="H13" s="299">
        <v>614862737.07</v>
      </c>
      <c r="I13" s="300"/>
      <c r="J13" s="289"/>
      <c r="K13" s="301">
        <v>6600264105.432</v>
      </c>
      <c r="L13" s="300"/>
      <c r="M13" s="299">
        <v>6590472444.93</v>
      </c>
      <c r="N13" s="301"/>
      <c r="O13" s="301"/>
      <c r="P13" s="300"/>
      <c r="Q13" s="299">
        <f>+H13+K13-M13</f>
        <v>624654397.5719995</v>
      </c>
      <c r="R13" s="301"/>
      <c r="S13" s="299">
        <f>Q13-H13</f>
        <v>9791660.501999497</v>
      </c>
      <c r="T13" s="301"/>
      <c r="U13" s="301"/>
      <c r="V13" s="19"/>
      <c r="W13" s="2"/>
      <c r="X13" s="2"/>
    </row>
    <row r="14" spans="3:24" ht="0.75" customHeight="1">
      <c r="C14" s="1"/>
      <c r="D14" s="2"/>
      <c r="E14" s="2"/>
      <c r="F14" s="2"/>
      <c r="G14" s="2"/>
      <c r="H14" s="289"/>
      <c r="I14" s="291"/>
      <c r="J14" s="289"/>
      <c r="K14" s="292"/>
      <c r="L14" s="291"/>
      <c r="M14" s="289"/>
      <c r="N14" s="292"/>
      <c r="O14" s="292"/>
      <c r="P14" s="291"/>
      <c r="Q14" s="293"/>
      <c r="R14" s="294"/>
      <c r="S14" s="289"/>
      <c r="T14" s="292"/>
      <c r="U14" s="292"/>
      <c r="V14" s="19"/>
      <c r="W14" s="2"/>
      <c r="X14" s="2"/>
    </row>
    <row r="15" spans="3:24" ht="12.75">
      <c r="C15" s="1"/>
      <c r="D15" s="2"/>
      <c r="E15" s="298" t="s">
        <v>198</v>
      </c>
      <c r="F15" s="298"/>
      <c r="G15" s="298"/>
      <c r="H15" s="299">
        <v>22023425.89</v>
      </c>
      <c r="I15" s="300"/>
      <c r="J15" s="289"/>
      <c r="K15" s="301">
        <v>3478935778.75</v>
      </c>
      <c r="L15" s="300"/>
      <c r="M15" s="299">
        <v>3486279702.3</v>
      </c>
      <c r="N15" s="301"/>
      <c r="O15" s="301"/>
      <c r="P15" s="300"/>
      <c r="Q15" s="299">
        <f>+H15+K15-M15</f>
        <v>14679502.339999676</v>
      </c>
      <c r="R15" s="300"/>
      <c r="S15" s="299">
        <f>Q15-H15</f>
        <v>-7343923.550000325</v>
      </c>
      <c r="T15" s="301"/>
      <c r="U15" s="301"/>
      <c r="V15" s="19"/>
      <c r="W15" s="2"/>
      <c r="X15" s="2"/>
    </row>
    <row r="16" spans="3:24" ht="0.75" customHeight="1">
      <c r="C16" s="1"/>
      <c r="D16" s="2"/>
      <c r="E16" s="2"/>
      <c r="F16" s="2"/>
      <c r="G16" s="2"/>
      <c r="H16" s="289"/>
      <c r="I16" s="291"/>
      <c r="J16" s="289"/>
      <c r="K16" s="292"/>
      <c r="L16" s="291"/>
      <c r="M16" s="289"/>
      <c r="N16" s="292"/>
      <c r="O16" s="292"/>
      <c r="P16" s="291"/>
      <c r="Q16" s="289"/>
      <c r="R16" s="292"/>
      <c r="S16" s="289"/>
      <c r="T16" s="292"/>
      <c r="U16" s="292"/>
      <c r="V16" s="19"/>
      <c r="W16" s="2"/>
      <c r="X16" s="2"/>
    </row>
    <row r="17" spans="3:24" ht="14.25" customHeight="1">
      <c r="C17" s="1"/>
      <c r="D17" s="2"/>
      <c r="E17" s="298" t="s">
        <v>199</v>
      </c>
      <c r="F17" s="298"/>
      <c r="G17" s="298"/>
      <c r="H17" s="299">
        <v>40439117.2</v>
      </c>
      <c r="I17" s="300"/>
      <c r="J17" s="289"/>
      <c r="K17" s="301">
        <v>65248236.62</v>
      </c>
      <c r="L17" s="300"/>
      <c r="M17" s="299">
        <v>69365376.99</v>
      </c>
      <c r="N17" s="301"/>
      <c r="O17" s="301"/>
      <c r="P17" s="300"/>
      <c r="Q17" s="299">
        <f>+H17+K17-M17</f>
        <v>36321976.83</v>
      </c>
      <c r="R17" s="300"/>
      <c r="S17" s="299">
        <f>Q17-H17</f>
        <v>-4117140.370000005</v>
      </c>
      <c r="T17" s="301"/>
      <c r="U17" s="301"/>
      <c r="V17" s="19"/>
      <c r="W17" s="2"/>
      <c r="X17" s="2"/>
    </row>
    <row r="18" spans="3:24" ht="0.75" customHeight="1">
      <c r="C18" s="1"/>
      <c r="D18" s="2"/>
      <c r="E18" s="2"/>
      <c r="F18" s="2"/>
      <c r="G18" s="2"/>
      <c r="H18" s="289"/>
      <c r="I18" s="291"/>
      <c r="J18" s="289"/>
      <c r="K18" s="292"/>
      <c r="L18" s="291"/>
      <c r="M18" s="289"/>
      <c r="N18" s="292"/>
      <c r="O18" s="292"/>
      <c r="P18" s="291"/>
      <c r="Q18" s="289"/>
      <c r="R18" s="292"/>
      <c r="S18" s="289"/>
      <c r="T18" s="292"/>
      <c r="U18" s="292"/>
      <c r="V18" s="19"/>
      <c r="W18" s="2"/>
      <c r="X18" s="2"/>
    </row>
    <row r="19" spans="3:24" ht="14.25" customHeight="1">
      <c r="C19" s="1"/>
      <c r="D19" s="2"/>
      <c r="E19" s="298" t="s">
        <v>200</v>
      </c>
      <c r="F19" s="298"/>
      <c r="G19" s="298"/>
      <c r="H19" s="299">
        <v>0</v>
      </c>
      <c r="I19" s="300"/>
      <c r="J19" s="289"/>
      <c r="K19" s="301">
        <v>0</v>
      </c>
      <c r="L19" s="300"/>
      <c r="M19" s="299">
        <v>0</v>
      </c>
      <c r="N19" s="301"/>
      <c r="O19" s="301"/>
      <c r="P19" s="300"/>
      <c r="Q19" s="299">
        <f>H19+K19-M19</f>
        <v>0</v>
      </c>
      <c r="R19" s="300"/>
      <c r="S19" s="299">
        <f>Q19-H19</f>
        <v>0</v>
      </c>
      <c r="T19" s="301"/>
      <c r="U19" s="301"/>
      <c r="V19" s="19"/>
      <c r="W19" s="74"/>
      <c r="X19" s="2"/>
    </row>
    <row r="20" spans="3:24" ht="0.75" customHeight="1">
      <c r="C20" s="1"/>
      <c r="D20" s="2"/>
      <c r="E20" s="2"/>
      <c r="F20" s="2"/>
      <c r="G20" s="2"/>
      <c r="H20" s="289"/>
      <c r="I20" s="291"/>
      <c r="J20" s="289"/>
      <c r="K20" s="292">
        <v>0</v>
      </c>
      <c r="L20" s="291"/>
      <c r="M20" s="289"/>
      <c r="N20" s="292"/>
      <c r="O20" s="292"/>
      <c r="P20" s="291"/>
      <c r="Q20" s="289"/>
      <c r="R20" s="292"/>
      <c r="S20" s="289"/>
      <c r="T20" s="292"/>
      <c r="U20" s="292"/>
      <c r="V20" s="19"/>
      <c r="W20" s="2"/>
      <c r="X20" s="2"/>
    </row>
    <row r="21" spans="3:24" ht="14.25" customHeight="1">
      <c r="C21" s="1"/>
      <c r="D21" s="2"/>
      <c r="E21" s="298" t="s">
        <v>201</v>
      </c>
      <c r="F21" s="298"/>
      <c r="G21" s="298"/>
      <c r="H21" s="299">
        <v>1510019.15</v>
      </c>
      <c r="I21" s="300"/>
      <c r="J21" s="289"/>
      <c r="K21" s="301">
        <v>1650053.81</v>
      </c>
      <c r="L21" s="300"/>
      <c r="M21" s="299">
        <v>1470439</v>
      </c>
      <c r="N21" s="301"/>
      <c r="O21" s="301"/>
      <c r="P21" s="300"/>
      <c r="Q21" s="299">
        <f>H21+K21-M21</f>
        <v>1689633.96</v>
      </c>
      <c r="R21" s="300"/>
      <c r="S21" s="299">
        <f>Q21-H21</f>
        <v>179614.81000000006</v>
      </c>
      <c r="T21" s="301"/>
      <c r="U21" s="301"/>
      <c r="V21" s="19"/>
      <c r="W21" s="2"/>
      <c r="X21" s="2"/>
    </row>
    <row r="22" spans="3:24" ht="0.75" customHeight="1">
      <c r="C22" s="1"/>
      <c r="D22" s="2"/>
      <c r="E22" s="2"/>
      <c r="F22" s="2"/>
      <c r="G22" s="2"/>
      <c r="H22" s="289"/>
      <c r="I22" s="291">
        <v>1015002.15</v>
      </c>
      <c r="J22" s="289"/>
      <c r="K22" s="292"/>
      <c r="L22" s="291"/>
      <c r="M22" s="289"/>
      <c r="N22" s="292"/>
      <c r="O22" s="292"/>
      <c r="P22" s="291"/>
      <c r="Q22" s="289"/>
      <c r="R22" s="292"/>
      <c r="S22" s="289"/>
      <c r="T22" s="292"/>
      <c r="U22" s="292"/>
      <c r="V22" s="19"/>
      <c r="W22" s="2"/>
      <c r="X22" s="2"/>
    </row>
    <row r="23" spans="3:24" s="297" customFormat="1" ht="14.25" customHeight="1">
      <c r="C23" s="289"/>
      <c r="D23" s="292"/>
      <c r="E23" s="302" t="s">
        <v>202</v>
      </c>
      <c r="F23" s="302"/>
      <c r="G23" s="302"/>
      <c r="H23" s="303">
        <v>1015002.15</v>
      </c>
      <c r="I23" s="304"/>
      <c r="J23" s="289"/>
      <c r="K23" s="301">
        <v>1015002.15</v>
      </c>
      <c r="L23" s="300"/>
      <c r="M23" s="299">
        <v>0</v>
      </c>
      <c r="N23" s="301"/>
      <c r="O23" s="301"/>
      <c r="P23" s="300"/>
      <c r="Q23" s="305">
        <f>M23-K23+H23</f>
        <v>0</v>
      </c>
      <c r="R23" s="300"/>
      <c r="S23" s="299">
        <f>Q23-H23</f>
        <v>-1015002.15</v>
      </c>
      <c r="T23" s="301"/>
      <c r="U23" s="301"/>
      <c r="V23" s="291"/>
      <c r="W23" s="292"/>
      <c r="X23" s="292"/>
    </row>
    <row r="24" spans="3:24" ht="0.75" customHeight="1">
      <c r="C24" s="1"/>
      <c r="D24" s="2"/>
      <c r="E24" s="2"/>
      <c r="F24" s="2"/>
      <c r="G24" s="2"/>
      <c r="H24" s="289"/>
      <c r="I24" s="291"/>
      <c r="J24" s="289"/>
      <c r="K24" s="292"/>
      <c r="L24" s="291"/>
      <c r="M24" s="289"/>
      <c r="N24" s="292"/>
      <c r="O24" s="292"/>
      <c r="P24" s="291"/>
      <c r="Q24" s="289"/>
      <c r="R24" s="292"/>
      <c r="S24" s="289"/>
      <c r="T24" s="292"/>
      <c r="U24" s="292"/>
      <c r="V24" s="19"/>
      <c r="W24" s="2"/>
      <c r="X24" s="2"/>
    </row>
    <row r="25" spans="3:24" ht="14.25" customHeight="1">
      <c r="C25" s="1"/>
      <c r="D25" s="2"/>
      <c r="E25" s="298" t="s">
        <v>203</v>
      </c>
      <c r="F25" s="298"/>
      <c r="G25" s="298"/>
      <c r="H25" s="299">
        <v>0</v>
      </c>
      <c r="I25" s="300"/>
      <c r="J25" s="289"/>
      <c r="K25" s="301">
        <v>0</v>
      </c>
      <c r="L25" s="300"/>
      <c r="M25" s="299">
        <v>0</v>
      </c>
      <c r="N25" s="301"/>
      <c r="O25" s="301"/>
      <c r="P25" s="300"/>
      <c r="Q25" s="299">
        <f>H25+K25-M25</f>
        <v>0</v>
      </c>
      <c r="R25" s="300"/>
      <c r="S25" s="306">
        <f>Q25-H25</f>
        <v>0</v>
      </c>
      <c r="T25" s="307"/>
      <c r="U25" s="307"/>
      <c r="V25" s="19"/>
      <c r="W25" s="2"/>
      <c r="X25" s="2"/>
    </row>
    <row r="26" spans="3:24" ht="2.25" customHeight="1">
      <c r="C26" s="1"/>
      <c r="D26" s="2"/>
      <c r="E26" s="2"/>
      <c r="F26" s="2"/>
      <c r="G26" s="2"/>
      <c r="H26" s="289"/>
      <c r="I26" s="291"/>
      <c r="J26" s="289"/>
      <c r="K26" s="292"/>
      <c r="L26" s="291"/>
      <c r="M26" s="289"/>
      <c r="N26" s="292"/>
      <c r="O26" s="292"/>
      <c r="P26" s="291"/>
      <c r="Q26" s="289"/>
      <c r="R26" s="292"/>
      <c r="S26" s="1"/>
      <c r="T26" s="2"/>
      <c r="U26" s="2"/>
      <c r="V26" s="19"/>
      <c r="W26" s="2"/>
      <c r="X26" s="2"/>
    </row>
    <row r="27" spans="3:24" ht="12.75">
      <c r="C27" s="1"/>
      <c r="D27" s="2"/>
      <c r="E27" s="286" t="s">
        <v>204</v>
      </c>
      <c r="F27" s="286"/>
      <c r="G27" s="286"/>
      <c r="H27" s="287">
        <f>H29+H31+H33+H35+H37+H39</f>
        <v>10926301597.039999</v>
      </c>
      <c r="I27" s="288"/>
      <c r="J27" s="289"/>
      <c r="K27" s="290">
        <f>K29+K31+K33+K35+K37+K39</f>
        <v>3216554239.71</v>
      </c>
      <c r="L27" s="288"/>
      <c r="M27" s="287">
        <f>M29+M31+M33+M35+M37+M39+M43</f>
        <v>2279503849.9100003</v>
      </c>
      <c r="N27" s="290"/>
      <c r="O27" s="290"/>
      <c r="P27" s="288"/>
      <c r="Q27" s="287">
        <f>Q29+Q31+Q33+Q35+Q37+Q39-Q43</f>
        <v>11863351986.84</v>
      </c>
      <c r="R27" s="288"/>
      <c r="S27" s="308">
        <f>S29+S31+S33+S35+S37+S39-S43</f>
        <v>937050389.8000007</v>
      </c>
      <c r="T27" s="309"/>
      <c r="U27" s="309"/>
      <c r="V27" s="19"/>
      <c r="W27" s="309"/>
      <c r="X27" s="309"/>
    </row>
    <row r="28" spans="3:24" ht="0.75" customHeight="1">
      <c r="C28" s="1"/>
      <c r="D28" s="2"/>
      <c r="E28" s="2"/>
      <c r="F28" s="2"/>
      <c r="G28" s="2"/>
      <c r="H28" s="289"/>
      <c r="I28" s="291"/>
      <c r="J28" s="289"/>
      <c r="K28" s="292"/>
      <c r="L28" s="291"/>
      <c r="M28" s="289"/>
      <c r="N28" s="292"/>
      <c r="O28" s="292"/>
      <c r="P28" s="291"/>
      <c r="Q28" s="289"/>
      <c r="R28" s="292"/>
      <c r="S28" s="1"/>
      <c r="T28" s="2"/>
      <c r="U28" s="2"/>
      <c r="V28" s="19"/>
      <c r="W28" s="2"/>
      <c r="X28" s="2"/>
    </row>
    <row r="29" spans="3:24" ht="14.25" customHeight="1">
      <c r="C29" s="1"/>
      <c r="D29" s="2"/>
      <c r="E29" s="298" t="s">
        <v>205</v>
      </c>
      <c r="F29" s="298"/>
      <c r="G29" s="298"/>
      <c r="H29" s="299">
        <v>852956563.49</v>
      </c>
      <c r="I29" s="300"/>
      <c r="J29" s="289"/>
      <c r="K29" s="301">
        <v>95913254.33</v>
      </c>
      <c r="L29" s="300"/>
      <c r="M29" s="299">
        <v>22085437.71</v>
      </c>
      <c r="N29" s="301"/>
      <c r="O29" s="301"/>
      <c r="P29" s="300"/>
      <c r="Q29" s="299">
        <f>+H29+K29-M29</f>
        <v>926784380.11</v>
      </c>
      <c r="R29" s="300"/>
      <c r="S29" s="306">
        <f>Q29-H29</f>
        <v>73827816.62</v>
      </c>
      <c r="T29" s="307"/>
      <c r="U29" s="307"/>
      <c r="V29" s="19"/>
      <c r="W29" s="2"/>
      <c r="X29" s="74"/>
    </row>
    <row r="30" spans="3:24" ht="0.75" customHeight="1">
      <c r="C30" s="1"/>
      <c r="D30" s="2"/>
      <c r="E30" s="2"/>
      <c r="F30" s="2"/>
      <c r="G30" s="2"/>
      <c r="H30" s="289"/>
      <c r="I30" s="291"/>
      <c r="J30" s="289"/>
      <c r="K30" s="292"/>
      <c r="L30" s="291"/>
      <c r="M30" s="289"/>
      <c r="N30" s="292"/>
      <c r="O30" s="292"/>
      <c r="P30" s="291">
        <v>1700287.07</v>
      </c>
      <c r="Q30" s="289"/>
      <c r="R30" s="292"/>
      <c r="S30" s="1"/>
      <c r="T30" s="2"/>
      <c r="U30" s="2"/>
      <c r="V30" s="19"/>
      <c r="W30" s="2"/>
      <c r="X30" s="2"/>
    </row>
    <row r="31" spans="3:24" ht="14.25" customHeight="1">
      <c r="C31" s="1"/>
      <c r="D31" s="2"/>
      <c r="E31" s="298" t="s">
        <v>206</v>
      </c>
      <c r="F31" s="298"/>
      <c r="G31" s="298"/>
      <c r="H31" s="299">
        <v>92227487.48</v>
      </c>
      <c r="I31" s="300"/>
      <c r="J31" s="289"/>
      <c r="K31" s="301">
        <v>28718308.89</v>
      </c>
      <c r="L31" s="300"/>
      <c r="M31" s="299">
        <v>12223155.82</v>
      </c>
      <c r="N31" s="301"/>
      <c r="O31" s="301"/>
      <c r="P31" s="300"/>
      <c r="Q31" s="299">
        <f>+H31+K31-M31</f>
        <v>108722640.55000001</v>
      </c>
      <c r="R31" s="300"/>
      <c r="S31" s="306">
        <f>Q31-H31</f>
        <v>16495153.070000008</v>
      </c>
      <c r="T31" s="307"/>
      <c r="U31" s="307"/>
      <c r="V31" s="19"/>
      <c r="W31" s="2"/>
      <c r="X31" s="2"/>
    </row>
    <row r="32" spans="3:24" ht="0.75" customHeight="1">
      <c r="C32" s="1"/>
      <c r="D32" s="2"/>
      <c r="E32" s="2"/>
      <c r="F32" s="2"/>
      <c r="G32" s="2"/>
      <c r="H32" s="289"/>
      <c r="I32" s="291"/>
      <c r="J32" s="289"/>
      <c r="K32" s="292"/>
      <c r="L32" s="291"/>
      <c r="M32" s="289"/>
      <c r="N32" s="292"/>
      <c r="O32" s="292"/>
      <c r="P32" s="291"/>
      <c r="Q32" s="289"/>
      <c r="R32" s="292"/>
      <c r="S32" s="1"/>
      <c r="T32" s="2"/>
      <c r="U32" s="2"/>
      <c r="V32" s="19"/>
      <c r="W32" s="2"/>
      <c r="X32" s="2"/>
    </row>
    <row r="33" spans="3:25" ht="14.25" customHeight="1">
      <c r="C33" s="1"/>
      <c r="D33" s="2"/>
      <c r="E33" s="298" t="s">
        <v>207</v>
      </c>
      <c r="F33" s="298"/>
      <c r="G33" s="298"/>
      <c r="H33" s="299">
        <v>9801735313.56</v>
      </c>
      <c r="I33" s="300"/>
      <c r="J33" s="289"/>
      <c r="K33" s="301">
        <v>3018707220.85</v>
      </c>
      <c r="L33" s="300"/>
      <c r="M33" s="299">
        <v>2185629526.16</v>
      </c>
      <c r="N33" s="301"/>
      <c r="O33" s="301"/>
      <c r="P33" s="300"/>
      <c r="Q33" s="299">
        <f>+H33+K33-M33</f>
        <v>10634813008.25</v>
      </c>
      <c r="R33" s="300"/>
      <c r="S33" s="306">
        <f>Q33-H33</f>
        <v>833077694.6900005</v>
      </c>
      <c r="T33" s="307"/>
      <c r="U33" s="307"/>
      <c r="V33" s="19"/>
      <c r="W33" s="2"/>
      <c r="X33" s="2"/>
      <c r="Y33" s="2"/>
    </row>
    <row r="34" spans="3:25" ht="0.75" customHeight="1">
      <c r="C34" s="1"/>
      <c r="D34" s="2"/>
      <c r="E34" s="2"/>
      <c r="F34" s="2"/>
      <c r="G34" s="2"/>
      <c r="H34" s="289"/>
      <c r="I34" s="291"/>
      <c r="J34" s="289"/>
      <c r="K34" s="292"/>
      <c r="L34" s="291"/>
      <c r="M34" s="289"/>
      <c r="N34" s="292"/>
      <c r="O34" s="292"/>
      <c r="P34" s="291">
        <v>2093382.31</v>
      </c>
      <c r="Q34" s="289"/>
      <c r="R34" s="292"/>
      <c r="S34" s="1"/>
      <c r="T34" s="2"/>
      <c r="U34" s="2"/>
      <c r="V34" s="19"/>
      <c r="W34" s="2"/>
      <c r="X34" s="2"/>
      <c r="Y34" s="2"/>
    </row>
    <row r="35" spans="3:25" ht="14.25" customHeight="1">
      <c r="C35" s="1"/>
      <c r="D35" s="2"/>
      <c r="E35" s="298" t="s">
        <v>208</v>
      </c>
      <c r="F35" s="298"/>
      <c r="G35" s="298"/>
      <c r="H35" s="299">
        <v>707338871.36</v>
      </c>
      <c r="I35" s="300"/>
      <c r="J35" s="289"/>
      <c r="K35" s="301">
        <v>62326198.36</v>
      </c>
      <c r="L35" s="300"/>
      <c r="M35" s="299">
        <v>11752719.46</v>
      </c>
      <c r="N35" s="301"/>
      <c r="O35" s="301"/>
      <c r="P35" s="300"/>
      <c r="Q35" s="299">
        <f>+H35+K35-M35</f>
        <v>757912350.26</v>
      </c>
      <c r="R35" s="300"/>
      <c r="S35" s="306">
        <f>Q35-H35</f>
        <v>50573478.899999976</v>
      </c>
      <c r="T35" s="307"/>
      <c r="U35" s="307"/>
      <c r="V35" s="19"/>
      <c r="W35" s="2"/>
      <c r="X35" s="2"/>
      <c r="Y35" s="2"/>
    </row>
    <row r="36" spans="3:25" ht="0.75" customHeight="1">
      <c r="C36" s="1"/>
      <c r="D36" s="2"/>
      <c r="E36" s="2"/>
      <c r="F36" s="2"/>
      <c r="G36" s="2"/>
      <c r="H36" s="289"/>
      <c r="I36" s="291"/>
      <c r="J36" s="289"/>
      <c r="K36" s="292"/>
      <c r="L36" s="291"/>
      <c r="M36" s="289"/>
      <c r="N36" s="292"/>
      <c r="O36" s="292"/>
      <c r="P36" s="291"/>
      <c r="Q36" s="289"/>
      <c r="R36" s="292"/>
      <c r="S36" s="1"/>
      <c r="T36" s="2"/>
      <c r="U36" s="2"/>
      <c r="V36" s="19"/>
      <c r="W36" s="2"/>
      <c r="X36" s="2"/>
      <c r="Y36" s="2"/>
    </row>
    <row r="37" spans="3:25" ht="14.25" customHeight="1">
      <c r="C37" s="1"/>
      <c r="D37" s="2"/>
      <c r="E37" s="298" t="s">
        <v>209</v>
      </c>
      <c r="F37" s="298"/>
      <c r="G37" s="298"/>
      <c r="H37" s="299">
        <v>11848995.84</v>
      </c>
      <c r="I37" s="300"/>
      <c r="J37" s="289"/>
      <c r="K37" s="301">
        <v>9727342.32</v>
      </c>
      <c r="L37" s="300"/>
      <c r="M37" s="299">
        <v>2093382.31</v>
      </c>
      <c r="N37" s="301"/>
      <c r="O37" s="301"/>
      <c r="P37" s="300"/>
      <c r="Q37" s="299">
        <f>+H37+K37-M37</f>
        <v>19482955.85</v>
      </c>
      <c r="R37" s="300"/>
      <c r="S37" s="306">
        <f>Q37-H37</f>
        <v>7633960.010000002</v>
      </c>
      <c r="T37" s="307"/>
      <c r="U37" s="307"/>
      <c r="V37" s="19"/>
      <c r="W37" s="2"/>
      <c r="X37" s="2"/>
      <c r="Y37" s="2"/>
    </row>
    <row r="38" spans="3:25" ht="0.75" customHeight="1">
      <c r="C38" s="1"/>
      <c r="D38" s="2"/>
      <c r="E38" s="2"/>
      <c r="F38" s="2"/>
      <c r="G38" s="2"/>
      <c r="H38" s="289"/>
      <c r="I38" s="291"/>
      <c r="J38" s="289"/>
      <c r="K38" s="292"/>
      <c r="L38" s="291"/>
      <c r="M38" s="289"/>
      <c r="N38" s="292"/>
      <c r="O38" s="292"/>
      <c r="P38" s="291"/>
      <c r="Q38" s="289"/>
      <c r="R38" s="292"/>
      <c r="S38" s="1"/>
      <c r="T38" s="2"/>
      <c r="U38" s="2"/>
      <c r="V38" s="19"/>
      <c r="W38" s="2"/>
      <c r="X38" s="2"/>
      <c r="Y38" s="2"/>
    </row>
    <row r="39" spans="3:25" s="297" customFormat="1" ht="14.25" customHeight="1">
      <c r="C39" s="289"/>
      <c r="D39" s="292"/>
      <c r="E39" s="302" t="s">
        <v>210</v>
      </c>
      <c r="F39" s="302"/>
      <c r="G39" s="302"/>
      <c r="H39" s="303">
        <v>-539805634.69</v>
      </c>
      <c r="I39" s="304"/>
      <c r="J39" s="289"/>
      <c r="K39" s="301">
        <v>1161914.96</v>
      </c>
      <c r="L39" s="300"/>
      <c r="M39" s="299">
        <v>44704626.3</v>
      </c>
      <c r="N39" s="301"/>
      <c r="O39" s="301"/>
      <c r="P39" s="300"/>
      <c r="Q39" s="303">
        <f>+H39+K39-M39</f>
        <v>-583348346.03</v>
      </c>
      <c r="R39" s="304"/>
      <c r="S39" s="303">
        <f>Q39-H39</f>
        <v>-43542711.339999914</v>
      </c>
      <c r="T39" s="310"/>
      <c r="U39" s="310"/>
      <c r="V39" s="291"/>
      <c r="W39" s="296"/>
      <c r="X39" s="292"/>
      <c r="Y39" s="292"/>
    </row>
    <row r="40" spans="3:25" s="297" customFormat="1" ht="0.75" customHeight="1">
      <c r="C40" s="289"/>
      <c r="D40" s="292"/>
      <c r="E40" s="292"/>
      <c r="F40" s="292"/>
      <c r="G40" s="292"/>
      <c r="H40" s="289"/>
      <c r="I40" s="291"/>
      <c r="J40" s="289"/>
      <c r="K40" s="292"/>
      <c r="L40" s="291"/>
      <c r="M40" s="289"/>
      <c r="N40" s="292"/>
      <c r="O40" s="292"/>
      <c r="P40" s="291"/>
      <c r="Q40" s="289"/>
      <c r="R40" s="292"/>
      <c r="S40" s="289"/>
      <c r="T40" s="292"/>
      <c r="U40" s="292"/>
      <c r="V40" s="291"/>
      <c r="W40" s="292"/>
      <c r="X40" s="292"/>
      <c r="Y40" s="292"/>
    </row>
    <row r="41" spans="3:25" s="297" customFormat="1" ht="14.25" customHeight="1">
      <c r="C41" s="289"/>
      <c r="D41" s="292"/>
      <c r="E41" s="302" t="s">
        <v>211</v>
      </c>
      <c r="F41" s="302"/>
      <c r="G41" s="302"/>
      <c r="H41" s="299">
        <v>0</v>
      </c>
      <c r="I41" s="300"/>
      <c r="J41" s="289"/>
      <c r="K41" s="301">
        <v>0</v>
      </c>
      <c r="L41" s="300"/>
      <c r="M41" s="299">
        <v>0</v>
      </c>
      <c r="N41" s="301"/>
      <c r="O41" s="301"/>
      <c r="P41" s="300"/>
      <c r="Q41" s="299">
        <v>0</v>
      </c>
      <c r="R41" s="300"/>
      <c r="S41" s="299">
        <f>Q41-H41</f>
        <v>0</v>
      </c>
      <c r="T41" s="301"/>
      <c r="U41" s="301"/>
      <c r="V41" s="291"/>
      <c r="W41" s="296"/>
      <c r="X41" s="292"/>
      <c r="Y41" s="292"/>
    </row>
    <row r="42" spans="3:25" s="297" customFormat="1" ht="0.75" customHeight="1">
      <c r="C42" s="289"/>
      <c r="D42" s="292"/>
      <c r="E42" s="292"/>
      <c r="F42" s="292"/>
      <c r="G42" s="292"/>
      <c r="H42" s="289"/>
      <c r="I42" s="291"/>
      <c r="J42" s="289"/>
      <c r="K42" s="292"/>
      <c r="L42" s="291"/>
      <c r="M42" s="289"/>
      <c r="N42" s="292"/>
      <c r="O42" s="292"/>
      <c r="P42" s="291"/>
      <c r="Q42" s="289"/>
      <c r="R42" s="292"/>
      <c r="S42" s="289"/>
      <c r="T42" s="292"/>
      <c r="U42" s="292"/>
      <c r="V42" s="291"/>
      <c r="W42" s="292"/>
      <c r="X42" s="292"/>
      <c r="Y42" s="292"/>
    </row>
    <row r="43" spans="3:25" s="297" customFormat="1" ht="14.25" customHeight="1">
      <c r="C43" s="289"/>
      <c r="D43" s="292"/>
      <c r="E43" s="302" t="s">
        <v>212</v>
      </c>
      <c r="F43" s="302"/>
      <c r="G43" s="302"/>
      <c r="H43" s="299">
        <v>0</v>
      </c>
      <c r="I43" s="300"/>
      <c r="J43" s="289"/>
      <c r="K43" s="301">
        <v>0</v>
      </c>
      <c r="L43" s="300"/>
      <c r="M43" s="299">
        <v>1015002.15</v>
      </c>
      <c r="N43" s="301"/>
      <c r="O43" s="301"/>
      <c r="P43" s="300"/>
      <c r="Q43" s="303">
        <v>1015002.15</v>
      </c>
      <c r="R43" s="304"/>
      <c r="S43" s="299">
        <f>Q43-H43</f>
        <v>1015002.15</v>
      </c>
      <c r="T43" s="301"/>
      <c r="U43" s="301"/>
      <c r="V43" s="291"/>
      <c r="W43" s="292"/>
      <c r="X43" s="292"/>
      <c r="Y43" s="292"/>
    </row>
    <row r="44" spans="3:25" s="297" customFormat="1" ht="0.75" customHeight="1">
      <c r="C44" s="289"/>
      <c r="D44" s="292"/>
      <c r="E44" s="292"/>
      <c r="F44" s="292"/>
      <c r="G44" s="292"/>
      <c r="H44" s="289"/>
      <c r="I44" s="291"/>
      <c r="J44" s="289"/>
      <c r="K44" s="292"/>
      <c r="L44" s="291"/>
      <c r="M44" s="289"/>
      <c r="N44" s="292"/>
      <c r="O44" s="292"/>
      <c r="P44" s="291"/>
      <c r="Q44" s="289"/>
      <c r="R44" s="292"/>
      <c r="S44" s="289"/>
      <c r="T44" s="292"/>
      <c r="U44" s="292"/>
      <c r="V44" s="291"/>
      <c r="W44" s="292"/>
      <c r="X44" s="292"/>
      <c r="Y44" s="292"/>
    </row>
    <row r="45" spans="3:25" s="297" customFormat="1" ht="14.25" customHeight="1">
      <c r="C45" s="289"/>
      <c r="D45" s="292"/>
      <c r="E45" s="302" t="s">
        <v>213</v>
      </c>
      <c r="F45" s="302"/>
      <c r="G45" s="302"/>
      <c r="H45" s="299">
        <v>0</v>
      </c>
      <c r="I45" s="300"/>
      <c r="J45" s="289"/>
      <c r="K45" s="301">
        <v>0</v>
      </c>
      <c r="L45" s="300"/>
      <c r="M45" s="299">
        <v>0</v>
      </c>
      <c r="N45" s="301"/>
      <c r="O45" s="301"/>
      <c r="P45" s="300"/>
      <c r="Q45" s="299">
        <v>0</v>
      </c>
      <c r="R45" s="300"/>
      <c r="S45" s="299">
        <f>Q45-H45</f>
        <v>0</v>
      </c>
      <c r="T45" s="301"/>
      <c r="U45" s="301"/>
      <c r="V45" s="291"/>
      <c r="W45" s="292"/>
      <c r="X45" s="292"/>
      <c r="Y45" s="292"/>
    </row>
    <row r="46" spans="3:25" ht="14.25" customHeight="1">
      <c r="C46" s="1"/>
      <c r="D46" s="2"/>
      <c r="E46" s="311"/>
      <c r="F46" s="311"/>
      <c r="G46" s="311"/>
      <c r="H46" s="312"/>
      <c r="I46" s="313"/>
      <c r="J46" s="289"/>
      <c r="K46" s="314"/>
      <c r="L46" s="313"/>
      <c r="M46" s="312"/>
      <c r="N46" s="314"/>
      <c r="O46" s="314"/>
      <c r="P46" s="313"/>
      <c r="Q46" s="312"/>
      <c r="R46" s="314"/>
      <c r="S46" s="315"/>
      <c r="T46" s="316"/>
      <c r="U46" s="316"/>
      <c r="V46" s="19"/>
      <c r="W46" s="2"/>
      <c r="X46" s="2"/>
      <c r="Y46" s="2"/>
    </row>
    <row r="47" spans="3:25" ht="44.25" customHeight="1">
      <c r="C47" s="87"/>
      <c r="D47" s="12"/>
      <c r="E47" s="12"/>
      <c r="F47" s="12"/>
      <c r="G47" s="12"/>
      <c r="H47" s="87"/>
      <c r="I47" s="88"/>
      <c r="J47" s="87"/>
      <c r="K47" s="12"/>
      <c r="L47" s="88"/>
      <c r="M47" s="87"/>
      <c r="N47" s="12"/>
      <c r="O47" s="12"/>
      <c r="P47" s="88"/>
      <c r="Q47" s="87"/>
      <c r="R47" s="12"/>
      <c r="S47" s="87"/>
      <c r="T47" s="12"/>
      <c r="U47" s="12"/>
      <c r="V47" s="88"/>
      <c r="W47" s="2"/>
      <c r="X47" s="2"/>
      <c r="Y47" s="2"/>
    </row>
    <row r="48" spans="23:25" ht="7.5" customHeight="1">
      <c r="W48" s="2"/>
      <c r="X48" s="2"/>
      <c r="Y48" s="2"/>
    </row>
    <row r="49" spans="4:14" ht="18.75" customHeight="1">
      <c r="D49" s="317" t="s">
        <v>147</v>
      </c>
      <c r="E49" s="317"/>
      <c r="F49" s="317"/>
      <c r="G49" s="317"/>
      <c r="H49" s="317"/>
      <c r="I49" s="317"/>
      <c r="J49" s="317"/>
      <c r="K49" s="317"/>
      <c r="L49" s="317"/>
      <c r="M49" s="317"/>
      <c r="N49" s="317"/>
    </row>
    <row r="50" spans="8:18" ht="18" customHeight="1">
      <c r="H50" s="2"/>
      <c r="R50" s="91"/>
    </row>
    <row r="51" spans="7:17" ht="45" customHeight="1">
      <c r="G51" s="318"/>
      <c r="H51" s="319"/>
      <c r="I51" s="319"/>
      <c r="J51" s="319"/>
      <c r="K51" s="319"/>
      <c r="L51" s="319"/>
      <c r="M51" s="319"/>
      <c r="N51" s="319"/>
      <c r="O51" s="319"/>
      <c r="P51" s="319"/>
      <c r="Q51" s="319"/>
    </row>
    <row r="52" ht="33" customHeight="1">
      <c r="H52" s="2"/>
    </row>
    <row r="53" spans="7:21" ht="21" customHeight="1">
      <c r="G53" s="320" t="s">
        <v>148</v>
      </c>
      <c r="I53" s="320" t="s">
        <v>214</v>
      </c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</row>
    <row r="54" spans="7:21" ht="12.75" customHeight="1">
      <c r="G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</row>
    <row r="55" ht="12.75" customHeight="1">
      <c r="G55" s="320"/>
    </row>
  </sheetData>
  <sheetProtection/>
  <mergeCells count="130">
    <mergeCell ref="D49:N49"/>
    <mergeCell ref="G53:G55"/>
    <mergeCell ref="I53:U54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W27:X27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13:G13"/>
    <mergeCell ref="H13:I13"/>
    <mergeCell ref="K13:L13"/>
    <mergeCell ref="M13:P13"/>
    <mergeCell ref="Q13:R13"/>
    <mergeCell ref="S13:U13"/>
    <mergeCell ref="W9:X9"/>
    <mergeCell ref="E11:G11"/>
    <mergeCell ref="H11:I11"/>
    <mergeCell ref="K11:L11"/>
    <mergeCell ref="M11:P11"/>
    <mergeCell ref="Q11:R11"/>
    <mergeCell ref="S11:U11"/>
    <mergeCell ref="M6:P6"/>
    <mergeCell ref="Q6:R6"/>
    <mergeCell ref="T6:U6"/>
    <mergeCell ref="E9:G9"/>
    <mergeCell ref="H9:I9"/>
    <mergeCell ref="K9:L9"/>
    <mergeCell ref="M9:P9"/>
    <mergeCell ref="Q9:R9"/>
    <mergeCell ref="S9:U9"/>
    <mergeCell ref="G1:V1"/>
    <mergeCell ref="G2:V3"/>
    <mergeCell ref="C4:G4"/>
    <mergeCell ref="I4:I5"/>
    <mergeCell ref="K4:K5"/>
    <mergeCell ref="M4:P5"/>
    <mergeCell ref="Q4:R5"/>
    <mergeCell ref="T4:U5"/>
  </mergeCells>
  <printOptions/>
  <pageMargins left="0.3937007874015748" right="0.3937007874015748" top="0.3937007874015748" bottom="0.11811023622047245" header="0" footer="0"/>
  <pageSetup firstPageNumber="1" useFirstPageNumber="1" fitToHeight="0" fitToWidth="0" horizontalDpi="600" verticalDpi="600" orientation="landscape" paperSize="9" scale="91" r:id="rId1"/>
  <headerFooter alignWithMargins="0">
    <oddFooter>&amp;CPágina &amp;P&amp;R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40"/>
  <sheetViews>
    <sheetView showGridLines="0" showOutlineSymbols="0" zoomScalePageLayoutView="0" workbookViewId="0" topLeftCell="A1">
      <selection activeCell="L25" sqref="L25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6.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1.25" customHeight="1">
      <c r="A5" s="321" t="s">
        <v>216</v>
      </c>
      <c r="B5" s="322"/>
      <c r="C5" s="322"/>
      <c r="D5" s="322"/>
      <c r="E5" s="322"/>
      <c r="F5" s="322"/>
      <c r="G5" s="323"/>
      <c r="H5" s="324" t="s">
        <v>217</v>
      </c>
      <c r="I5" s="323"/>
      <c r="J5" s="324" t="s">
        <v>218</v>
      </c>
      <c r="K5" s="323"/>
      <c r="L5" s="325" t="s">
        <v>219</v>
      </c>
      <c r="M5" s="324" t="s">
        <v>220</v>
      </c>
      <c r="N5" s="326"/>
    </row>
    <row r="6" spans="1:14" ht="15.75" customHeight="1">
      <c r="A6" s="327"/>
      <c r="B6" s="328"/>
      <c r="C6" s="328"/>
      <c r="D6" s="328"/>
      <c r="E6" s="328"/>
      <c r="F6" s="328"/>
      <c r="G6" s="329"/>
      <c r="H6" s="330"/>
      <c r="I6" s="331"/>
      <c r="J6" s="332"/>
      <c r="K6" s="329"/>
      <c r="L6" s="333"/>
      <c r="M6" s="334"/>
      <c r="N6" s="335"/>
    </row>
    <row r="7" spans="1:14" s="90" customFormat="1" ht="15.75" customHeight="1">
      <c r="A7" s="336" t="s">
        <v>221</v>
      </c>
      <c r="B7" s="337"/>
      <c r="C7" s="337"/>
      <c r="D7" s="337"/>
      <c r="E7" s="337"/>
      <c r="F7" s="338"/>
      <c r="G7" s="338"/>
      <c r="H7" s="339"/>
      <c r="I7" s="340"/>
      <c r="J7" s="338"/>
      <c r="K7" s="338"/>
      <c r="L7" s="341"/>
      <c r="M7" s="338"/>
      <c r="N7" s="342"/>
    </row>
    <row r="8" spans="1:14" ht="12.75" customHeight="1">
      <c r="A8" s="1"/>
      <c r="B8" s="343" t="s">
        <v>222</v>
      </c>
      <c r="C8" s="343"/>
      <c r="D8" s="343"/>
      <c r="E8" s="344"/>
      <c r="F8" s="344"/>
      <c r="G8" s="345"/>
      <c r="H8" s="1"/>
      <c r="I8" s="346"/>
      <c r="J8" s="2"/>
      <c r="K8" s="2"/>
      <c r="L8" s="347"/>
      <c r="M8" s="2"/>
      <c r="N8" s="19"/>
    </row>
    <row r="9" spans="1:14" ht="12.75" customHeight="1">
      <c r="A9" s="348" t="s">
        <v>223</v>
      </c>
      <c r="B9" s="59"/>
      <c r="C9" s="59"/>
      <c r="D9" s="59"/>
      <c r="E9" s="59"/>
      <c r="F9" s="2"/>
      <c r="G9" s="2"/>
      <c r="H9" s="1"/>
      <c r="I9" s="346"/>
      <c r="J9" s="2"/>
      <c r="K9" s="2"/>
      <c r="L9" s="349">
        <v>0</v>
      </c>
      <c r="M9" s="350">
        <v>0</v>
      </c>
      <c r="N9" s="71"/>
    </row>
    <row r="10" spans="1:14" ht="12.75" customHeight="1">
      <c r="A10" s="351" t="s">
        <v>224</v>
      </c>
      <c r="B10" s="62"/>
      <c r="C10" s="62"/>
      <c r="D10" s="62"/>
      <c r="E10" s="62"/>
      <c r="F10" s="2"/>
      <c r="G10" s="2"/>
      <c r="H10" s="1"/>
      <c r="I10" s="352" t="s">
        <v>225</v>
      </c>
      <c r="J10" s="353" t="s">
        <v>226</v>
      </c>
      <c r="K10" s="354"/>
      <c r="L10" s="355">
        <v>0</v>
      </c>
      <c r="M10" s="356">
        <v>0</v>
      </c>
      <c r="N10" s="71"/>
    </row>
    <row r="11" spans="1:14" ht="12.75" customHeight="1">
      <c r="A11" s="351" t="s">
        <v>227</v>
      </c>
      <c r="B11" s="62"/>
      <c r="C11" s="62"/>
      <c r="D11" s="62"/>
      <c r="E11" s="62"/>
      <c r="F11" s="2"/>
      <c r="G11" s="2"/>
      <c r="H11" s="1"/>
      <c r="I11" s="352" t="s">
        <v>225</v>
      </c>
      <c r="J11" s="357"/>
      <c r="K11" s="2"/>
      <c r="L11" s="355">
        <v>0</v>
      </c>
      <c r="M11" s="356">
        <v>0</v>
      </c>
      <c r="N11" s="71"/>
    </row>
    <row r="12" spans="1:14" ht="12.75" customHeight="1">
      <c r="A12" s="351" t="s">
        <v>228</v>
      </c>
      <c r="B12" s="62"/>
      <c r="C12" s="62"/>
      <c r="D12" s="62"/>
      <c r="E12" s="62"/>
      <c r="F12" s="2"/>
      <c r="G12" s="2"/>
      <c r="H12" s="1"/>
      <c r="I12" s="352" t="s">
        <v>225</v>
      </c>
      <c r="J12" s="357"/>
      <c r="K12" s="2"/>
      <c r="L12" s="355">
        <v>0</v>
      </c>
      <c r="M12" s="356">
        <v>0</v>
      </c>
      <c r="N12" s="71"/>
    </row>
    <row r="13" spans="1:14" ht="12.75" customHeight="1">
      <c r="A13" s="5"/>
      <c r="B13" s="8"/>
      <c r="C13" s="8"/>
      <c r="D13" s="8"/>
      <c r="E13" s="8"/>
      <c r="F13" s="2"/>
      <c r="G13" s="2"/>
      <c r="H13" s="1"/>
      <c r="I13" s="352"/>
      <c r="J13" s="357"/>
      <c r="K13" s="2"/>
      <c r="L13" s="355"/>
      <c r="M13" s="358"/>
      <c r="N13" s="359"/>
    </row>
    <row r="14" spans="1:14" ht="12.75" customHeight="1">
      <c r="A14" s="348" t="s">
        <v>229</v>
      </c>
      <c r="B14" s="59"/>
      <c r="C14" s="59"/>
      <c r="D14" s="59"/>
      <c r="E14" s="59"/>
      <c r="F14" s="2"/>
      <c r="G14" s="2"/>
      <c r="H14" s="1"/>
      <c r="I14" s="346"/>
      <c r="J14" s="2"/>
      <c r="K14" s="2"/>
      <c r="L14" s="349">
        <v>0</v>
      </c>
      <c r="M14" s="350">
        <v>0</v>
      </c>
      <c r="N14" s="71"/>
    </row>
    <row r="15" spans="1:14" ht="12.75" customHeight="1">
      <c r="A15" s="351" t="s">
        <v>230</v>
      </c>
      <c r="B15" s="62"/>
      <c r="C15" s="62"/>
      <c r="D15" s="62"/>
      <c r="E15" s="62"/>
      <c r="F15" s="2"/>
      <c r="G15" s="2"/>
      <c r="H15" s="1"/>
      <c r="I15" s="352" t="s">
        <v>225</v>
      </c>
      <c r="J15" s="357"/>
      <c r="K15" s="2"/>
      <c r="L15" s="355">
        <v>0</v>
      </c>
      <c r="M15" s="356">
        <v>0</v>
      </c>
      <c r="N15" s="71"/>
    </row>
    <row r="16" spans="1:14" ht="12.75" customHeight="1">
      <c r="A16" s="351" t="s">
        <v>231</v>
      </c>
      <c r="B16" s="62"/>
      <c r="C16" s="62"/>
      <c r="D16" s="62"/>
      <c r="E16" s="62"/>
      <c r="F16" s="2"/>
      <c r="G16" s="2"/>
      <c r="H16" s="1"/>
      <c r="I16" s="352" t="s">
        <v>225</v>
      </c>
      <c r="J16" s="357"/>
      <c r="K16" s="2"/>
      <c r="L16" s="355">
        <v>0</v>
      </c>
      <c r="M16" s="356">
        <v>0</v>
      </c>
      <c r="N16" s="71"/>
    </row>
    <row r="17" spans="1:14" ht="12.75" customHeight="1">
      <c r="A17" s="351" t="s">
        <v>227</v>
      </c>
      <c r="B17" s="62"/>
      <c r="C17" s="62"/>
      <c r="D17" s="62"/>
      <c r="E17" s="62"/>
      <c r="F17" s="2"/>
      <c r="G17" s="2"/>
      <c r="H17" s="1"/>
      <c r="I17" s="352" t="s">
        <v>225</v>
      </c>
      <c r="J17" s="357"/>
      <c r="K17" s="2"/>
      <c r="L17" s="355">
        <v>0</v>
      </c>
      <c r="M17" s="356">
        <v>0</v>
      </c>
      <c r="N17" s="71"/>
    </row>
    <row r="18" spans="1:14" ht="12.75" customHeight="1">
      <c r="A18" s="351" t="s">
        <v>232</v>
      </c>
      <c r="B18" s="62"/>
      <c r="C18" s="62"/>
      <c r="D18" s="62"/>
      <c r="E18" s="62"/>
      <c r="F18" s="2"/>
      <c r="G18" s="2"/>
      <c r="H18" s="1"/>
      <c r="I18" s="352" t="s">
        <v>225</v>
      </c>
      <c r="J18" s="357"/>
      <c r="K18" s="2"/>
      <c r="L18" s="355">
        <v>0</v>
      </c>
      <c r="M18" s="356">
        <v>0</v>
      </c>
      <c r="N18" s="71"/>
    </row>
    <row r="19" spans="1:14" ht="12.75" customHeight="1">
      <c r="A19" s="360" t="s">
        <v>233</v>
      </c>
      <c r="B19" s="361"/>
      <c r="C19" s="361"/>
      <c r="D19" s="361"/>
      <c r="E19" s="361"/>
      <c r="F19" s="362"/>
      <c r="G19" s="2"/>
      <c r="H19" s="1"/>
      <c r="I19" s="346"/>
      <c r="J19" s="2"/>
      <c r="K19" s="2"/>
      <c r="L19" s="349">
        <v>0</v>
      </c>
      <c r="M19" s="350">
        <v>0</v>
      </c>
      <c r="N19" s="71"/>
    </row>
    <row r="20" spans="1:14" ht="12.75" customHeight="1">
      <c r="A20" s="1"/>
      <c r="B20" s="343" t="s">
        <v>234</v>
      </c>
      <c r="C20" s="343"/>
      <c r="D20" s="343"/>
      <c r="E20" s="344"/>
      <c r="F20" s="344"/>
      <c r="G20" s="345"/>
      <c r="H20" s="1"/>
      <c r="I20" s="346"/>
      <c r="J20" s="2"/>
      <c r="K20" s="2"/>
      <c r="L20" s="347"/>
      <c r="M20" s="2"/>
      <c r="N20" s="19"/>
    </row>
    <row r="21" spans="1:14" ht="12.75" customHeight="1">
      <c r="A21" s="348" t="s">
        <v>223</v>
      </c>
      <c r="B21" s="59"/>
      <c r="C21" s="59"/>
      <c r="D21" s="59"/>
      <c r="E21" s="59"/>
      <c r="F21" s="2"/>
      <c r="G21" s="2"/>
      <c r="H21" s="1"/>
      <c r="I21" s="346"/>
      <c r="J21" s="2"/>
      <c r="K21" s="2"/>
      <c r="L21" s="349">
        <v>0</v>
      </c>
      <c r="M21" s="350">
        <v>0</v>
      </c>
      <c r="N21" s="71"/>
    </row>
    <row r="22" spans="1:14" ht="12.75" customHeight="1">
      <c r="A22" s="351" t="s">
        <v>224</v>
      </c>
      <c r="B22" s="62"/>
      <c r="C22" s="62"/>
      <c r="D22" s="62"/>
      <c r="E22" s="62"/>
      <c r="F22" s="2"/>
      <c r="G22" s="2"/>
      <c r="H22" s="1"/>
      <c r="I22" s="352" t="s">
        <v>225</v>
      </c>
      <c r="J22" s="353" t="s">
        <v>226</v>
      </c>
      <c r="K22" s="354"/>
      <c r="L22" s="355">
        <v>0</v>
      </c>
      <c r="M22" s="363">
        <v>0</v>
      </c>
      <c r="N22" s="364"/>
    </row>
    <row r="23" spans="1:14" ht="12.75" customHeight="1">
      <c r="A23" s="351" t="s">
        <v>227</v>
      </c>
      <c r="B23" s="62"/>
      <c r="C23" s="62"/>
      <c r="D23" s="62"/>
      <c r="E23" s="62"/>
      <c r="F23" s="2"/>
      <c r="G23" s="2"/>
      <c r="H23" s="1"/>
      <c r="I23" s="352" t="s">
        <v>225</v>
      </c>
      <c r="J23" s="357"/>
      <c r="K23" s="2"/>
      <c r="L23" s="355">
        <v>0</v>
      </c>
      <c r="M23" s="356">
        <v>0</v>
      </c>
      <c r="N23" s="71"/>
    </row>
    <row r="24" spans="1:14" ht="12.75" customHeight="1">
      <c r="A24" s="351" t="s">
        <v>232</v>
      </c>
      <c r="B24" s="62"/>
      <c r="C24" s="62"/>
      <c r="D24" s="62"/>
      <c r="E24" s="62"/>
      <c r="F24" s="2"/>
      <c r="G24" s="2"/>
      <c r="H24" s="1"/>
      <c r="I24" s="352" t="s">
        <v>225</v>
      </c>
      <c r="J24" s="357"/>
      <c r="K24" s="2"/>
      <c r="L24" s="355">
        <v>0</v>
      </c>
      <c r="M24" s="356">
        <v>0</v>
      </c>
      <c r="N24" s="71"/>
    </row>
    <row r="25" spans="1:14" ht="12.75" customHeight="1">
      <c r="A25" s="5"/>
      <c r="B25" s="8"/>
      <c r="C25" s="8"/>
      <c r="D25" s="8"/>
      <c r="E25" s="8"/>
      <c r="F25" s="2"/>
      <c r="G25" s="2"/>
      <c r="H25" s="1"/>
      <c r="I25" s="352"/>
      <c r="J25" s="357"/>
      <c r="K25" s="2"/>
      <c r="L25" s="355"/>
      <c r="M25" s="358"/>
      <c r="N25" s="359"/>
    </row>
    <row r="26" spans="1:14" ht="12.75" customHeight="1">
      <c r="A26" s="348" t="s">
        <v>229</v>
      </c>
      <c r="B26" s="59"/>
      <c r="C26" s="59"/>
      <c r="D26" s="59"/>
      <c r="E26" s="59"/>
      <c r="F26" s="2"/>
      <c r="G26" s="2"/>
      <c r="H26" s="1"/>
      <c r="I26" s="346"/>
      <c r="J26" s="2"/>
      <c r="K26" s="2"/>
      <c r="L26" s="349">
        <v>0</v>
      </c>
      <c r="M26" s="350">
        <v>0</v>
      </c>
      <c r="N26" s="71"/>
    </row>
    <row r="27" spans="1:14" ht="12.75" customHeight="1">
      <c r="A27" s="351" t="s">
        <v>230</v>
      </c>
      <c r="B27" s="62"/>
      <c r="C27" s="62"/>
      <c r="D27" s="62"/>
      <c r="E27" s="62"/>
      <c r="F27" s="2"/>
      <c r="G27" s="2"/>
      <c r="H27" s="1"/>
      <c r="I27" s="352" t="s">
        <v>225</v>
      </c>
      <c r="J27" s="357"/>
      <c r="K27" s="2"/>
      <c r="L27" s="355">
        <v>0</v>
      </c>
      <c r="M27" s="356">
        <v>0</v>
      </c>
      <c r="N27" s="71"/>
    </row>
    <row r="28" spans="1:14" ht="12.75" customHeight="1">
      <c r="A28" s="351" t="s">
        <v>231</v>
      </c>
      <c r="B28" s="62"/>
      <c r="C28" s="62"/>
      <c r="D28" s="62"/>
      <c r="E28" s="62"/>
      <c r="F28" s="2"/>
      <c r="G28" s="2"/>
      <c r="H28" s="1"/>
      <c r="I28" s="352" t="s">
        <v>225</v>
      </c>
      <c r="J28" s="357"/>
      <c r="K28" s="2"/>
      <c r="L28" s="355">
        <v>0</v>
      </c>
      <c r="M28" s="356">
        <v>0</v>
      </c>
      <c r="N28" s="71"/>
    </row>
    <row r="29" spans="1:14" ht="12.75" customHeight="1">
      <c r="A29" s="351" t="s">
        <v>227</v>
      </c>
      <c r="B29" s="62"/>
      <c r="C29" s="62"/>
      <c r="D29" s="62"/>
      <c r="E29" s="62"/>
      <c r="F29" s="2"/>
      <c r="G29" s="2"/>
      <c r="H29" s="1"/>
      <c r="I29" s="352" t="s">
        <v>225</v>
      </c>
      <c r="J29" s="357"/>
      <c r="K29" s="2"/>
      <c r="L29" s="355">
        <v>0</v>
      </c>
      <c r="M29" s="356">
        <v>0</v>
      </c>
      <c r="N29" s="71"/>
    </row>
    <row r="30" spans="1:14" ht="12.75" customHeight="1">
      <c r="A30" s="351" t="s">
        <v>232</v>
      </c>
      <c r="B30" s="62"/>
      <c r="C30" s="62"/>
      <c r="D30" s="62"/>
      <c r="E30" s="62"/>
      <c r="F30" s="2"/>
      <c r="G30" s="2"/>
      <c r="H30" s="1"/>
      <c r="I30" s="352" t="s">
        <v>225</v>
      </c>
      <c r="J30" s="357"/>
      <c r="K30" s="2"/>
      <c r="L30" s="355">
        <v>0</v>
      </c>
      <c r="M30" s="356">
        <v>0</v>
      </c>
      <c r="N30" s="71"/>
    </row>
    <row r="31" spans="1:14" ht="12.75" customHeight="1">
      <c r="A31" s="360" t="s">
        <v>235</v>
      </c>
      <c r="B31" s="361"/>
      <c r="C31" s="361"/>
      <c r="D31" s="361"/>
      <c r="E31" s="361"/>
      <c r="F31" s="362"/>
      <c r="G31" s="2"/>
      <c r="H31" s="1"/>
      <c r="I31" s="346"/>
      <c r="J31" s="2"/>
      <c r="K31" s="2"/>
      <c r="L31" s="349">
        <v>0</v>
      </c>
      <c r="M31" s="350">
        <v>0</v>
      </c>
      <c r="N31" s="71"/>
    </row>
    <row r="32" spans="1:14" ht="12.75" customHeight="1">
      <c r="A32" s="1"/>
      <c r="B32" s="69"/>
      <c r="C32" s="69"/>
      <c r="D32" s="69"/>
      <c r="E32" s="69"/>
      <c r="F32" s="69"/>
      <c r="G32" s="2"/>
      <c r="H32" s="1"/>
      <c r="I32" s="346"/>
      <c r="J32" s="2"/>
      <c r="K32" s="2"/>
      <c r="L32" s="349"/>
      <c r="M32" s="365"/>
      <c r="N32" s="366"/>
    </row>
    <row r="33" spans="1:14" ht="12.75" customHeight="1">
      <c r="A33" s="367" t="s">
        <v>236</v>
      </c>
      <c r="B33" s="368"/>
      <c r="C33" s="368"/>
      <c r="D33" s="368"/>
      <c r="E33" s="2"/>
      <c r="F33" s="2"/>
      <c r="G33" s="2"/>
      <c r="H33" s="1"/>
      <c r="I33" s="346"/>
      <c r="J33" s="2"/>
      <c r="K33" s="2"/>
      <c r="L33" s="349">
        <v>8031681434.69</v>
      </c>
      <c r="M33" s="369">
        <v>8372192425.81</v>
      </c>
      <c r="N33" s="370"/>
    </row>
    <row r="34" spans="1:26" ht="7.5" customHeight="1">
      <c r="A34" s="1"/>
      <c r="B34" s="2"/>
      <c r="C34" s="2"/>
      <c r="D34" s="2"/>
      <c r="E34" s="2"/>
      <c r="F34" s="2"/>
      <c r="G34" s="2"/>
      <c r="H34" s="1"/>
      <c r="I34" s="346"/>
      <c r="J34" s="2"/>
      <c r="K34" s="2"/>
      <c r="L34" s="347"/>
      <c r="M34" s="2"/>
      <c r="N34" s="19"/>
      <c r="Q34" s="371"/>
      <c r="R34" s="371"/>
      <c r="S34" s="371"/>
      <c r="T34" s="371"/>
      <c r="U34" s="371"/>
      <c r="V34" s="371"/>
      <c r="W34" s="371"/>
      <c r="X34" s="371"/>
      <c r="Y34" s="371"/>
      <c r="Z34" s="371"/>
    </row>
    <row r="35" spans="1:26" ht="12.75" customHeight="1">
      <c r="A35" s="1"/>
      <c r="B35" s="368" t="s">
        <v>237</v>
      </c>
      <c r="C35" s="368"/>
      <c r="D35" s="368"/>
      <c r="E35" s="368"/>
      <c r="F35" s="368"/>
      <c r="G35" s="2"/>
      <c r="H35" s="1"/>
      <c r="I35" s="346"/>
      <c r="J35" s="2"/>
      <c r="K35" s="2"/>
      <c r="L35" s="349">
        <f>+L33</f>
        <v>8031681434.69</v>
      </c>
      <c r="M35" s="372">
        <f>M19+M31+M33</f>
        <v>8372192425.81</v>
      </c>
      <c r="N35" s="71"/>
      <c r="P35" s="191"/>
      <c r="Q35" s="371"/>
      <c r="R35" s="371"/>
      <c r="S35" s="371"/>
      <c r="T35" s="371"/>
      <c r="U35" s="371"/>
      <c r="V35" s="371"/>
      <c r="W35" s="371"/>
      <c r="X35" s="371"/>
      <c r="Y35" s="371"/>
      <c r="Z35" s="371"/>
    </row>
    <row r="36" spans="1:25" ht="12.75" customHeight="1">
      <c r="A36" s="87"/>
      <c r="B36" s="12"/>
      <c r="C36" s="12"/>
      <c r="D36" s="12"/>
      <c r="E36" s="12"/>
      <c r="F36" s="12"/>
      <c r="G36" s="12"/>
      <c r="H36" s="87"/>
      <c r="I36" s="373"/>
      <c r="J36" s="12"/>
      <c r="K36" s="12"/>
      <c r="L36" s="374"/>
      <c r="M36" s="12"/>
      <c r="N36" s="88"/>
      <c r="P36" s="375"/>
      <c r="Q36" s="375"/>
      <c r="R36" s="375"/>
      <c r="S36" s="375"/>
      <c r="T36" s="375"/>
      <c r="V36" s="375"/>
      <c r="W36" s="375"/>
      <c r="X36" s="375"/>
      <c r="Y36" s="375"/>
    </row>
    <row r="37" spans="1:26" ht="25.5" customHeight="1">
      <c r="A37" s="376" t="s">
        <v>184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P37" s="377"/>
      <c r="Q37" s="371"/>
      <c r="R37" s="371"/>
      <c r="S37" s="371"/>
      <c r="T37" s="371"/>
      <c r="U37" s="371"/>
      <c r="V37" s="371"/>
      <c r="W37" s="371"/>
      <c r="X37" s="371"/>
      <c r="Y37" s="371"/>
      <c r="Z37" s="371"/>
    </row>
    <row r="38" spans="17:26" ht="68.25" customHeight="1">
      <c r="Q38" s="371"/>
      <c r="R38" s="371"/>
      <c r="S38" s="371"/>
      <c r="T38" s="371"/>
      <c r="U38" s="371"/>
      <c r="V38" s="371"/>
      <c r="W38" s="371"/>
      <c r="X38" s="371"/>
      <c r="Y38" s="371"/>
      <c r="Z38" s="371"/>
    </row>
    <row r="39" spans="2:26" ht="12.75" customHeight="1">
      <c r="B39" s="48" t="s">
        <v>59</v>
      </c>
      <c r="C39" s="48"/>
      <c r="D39" s="48"/>
      <c r="E39" s="48"/>
      <c r="F39" s="48"/>
      <c r="G39" s="48"/>
      <c r="H39" s="48"/>
      <c r="I39" s="48"/>
      <c r="K39" s="48" t="s">
        <v>49</v>
      </c>
      <c r="L39" s="48"/>
      <c r="M39" s="48"/>
      <c r="Q39" s="371"/>
      <c r="R39" s="371"/>
      <c r="S39" s="371"/>
      <c r="T39" s="371"/>
      <c r="U39" s="371"/>
      <c r="V39" s="371"/>
      <c r="W39" s="371"/>
      <c r="X39" s="371"/>
      <c r="Y39" s="371"/>
      <c r="Z39" s="371"/>
    </row>
    <row r="40" spans="2:26" ht="16.5" customHeight="1">
      <c r="B40" s="49" t="s">
        <v>60</v>
      </c>
      <c r="C40" s="49"/>
      <c r="D40" s="49"/>
      <c r="E40" s="49"/>
      <c r="F40" s="49"/>
      <c r="G40" s="49"/>
      <c r="H40" s="49"/>
      <c r="I40" s="49"/>
      <c r="K40" s="49" t="s">
        <v>48</v>
      </c>
      <c r="L40" s="49"/>
      <c r="M40" s="49"/>
      <c r="Q40" s="371"/>
      <c r="R40" s="371"/>
      <c r="S40" s="371"/>
      <c r="T40" s="371"/>
      <c r="U40" s="371"/>
      <c r="V40" s="371"/>
      <c r="W40" s="371"/>
      <c r="X40" s="371"/>
      <c r="Y40" s="371"/>
      <c r="Z40" s="371"/>
    </row>
    <row r="41" ht="30.75" customHeight="1"/>
  </sheetData>
  <sheetProtection/>
  <mergeCells count="62">
    <mergeCell ref="A37:M37"/>
    <mergeCell ref="B39:I39"/>
    <mergeCell ref="K39:M39"/>
    <mergeCell ref="B40:I40"/>
    <mergeCell ref="K40:M40"/>
    <mergeCell ref="A33:D33"/>
    <mergeCell ref="M33:N33"/>
    <mergeCell ref="B35:F35"/>
    <mergeCell ref="M35:N35"/>
    <mergeCell ref="P36:T36"/>
    <mergeCell ref="V36:Y36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2020-10-12T17:45:07Z</cp:lastPrinted>
  <dcterms:created xsi:type="dcterms:W3CDTF">2017-03-06T21:28:53Z</dcterms:created>
  <dcterms:modified xsi:type="dcterms:W3CDTF">2020-10-29T18:28:23Z</dcterms:modified>
  <cp:category/>
  <cp:version/>
  <cp:contentType/>
  <cp:contentStatus/>
</cp:coreProperties>
</file>