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9\Estados Financieros Febrero 2019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3" i="1" l="1"/>
  <c r="Q21" i="1" l="1"/>
  <c r="Q13" i="1" l="1"/>
  <c r="S13" i="1" s="1"/>
  <c r="Q17" i="1"/>
  <c r="Q15" i="1"/>
  <c r="S23" i="1" l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S17" i="1"/>
  <c r="S15" i="1"/>
  <c r="S21" i="1" l="1"/>
  <c r="Q11" i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<sst xmlns="http://schemas.openxmlformats.org/spreadsheetml/2006/main" count="35" uniqueCount="35">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</sst>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zoomScaleNormal="100" workbookViewId="0">
      <selection activeCell="M39" sqref="M39:P39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54" t="s">
        <v>33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3:23" ht="15" customHeight="1">
      <c r="C2" s="25"/>
      <c r="D2" s="26"/>
      <c r="E2" s="26"/>
      <c r="F2" s="26"/>
      <c r="G2" s="56" t="s">
        <v>34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</row>
    <row r="3" spans="3:23" ht="27" customHeight="1">
      <c r="C3" s="27"/>
      <c r="D3" s="28"/>
      <c r="E3" s="28"/>
      <c r="F3" s="2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3:23" ht="13.5" customHeight="1">
      <c r="C4" s="47" t="s">
        <v>0</v>
      </c>
      <c r="D4" s="48"/>
      <c r="E4" s="48"/>
      <c r="F4" s="48"/>
      <c r="G4" s="49"/>
      <c r="H4" s="9"/>
      <c r="I4" s="48" t="s">
        <v>1</v>
      </c>
      <c r="J4" s="12"/>
      <c r="K4" s="45" t="s">
        <v>2</v>
      </c>
      <c r="L4" s="13"/>
      <c r="M4" s="44" t="s">
        <v>3</v>
      </c>
      <c r="N4" s="45"/>
      <c r="O4" s="45"/>
      <c r="P4" s="46"/>
      <c r="Q4" s="44" t="s">
        <v>4</v>
      </c>
      <c r="R4" s="46"/>
      <c r="S4" s="12"/>
      <c r="T4" s="45" t="s">
        <v>5</v>
      </c>
      <c r="U4" s="45"/>
      <c r="V4" s="13"/>
    </row>
    <row r="5" spans="3:23" ht="11.25" customHeight="1">
      <c r="C5" s="11"/>
      <c r="D5" s="9"/>
      <c r="E5" s="9"/>
      <c r="F5" s="9"/>
      <c r="G5" s="14"/>
      <c r="H5" s="9"/>
      <c r="I5" s="48"/>
      <c r="J5" s="11"/>
      <c r="K5" s="48"/>
      <c r="L5" s="14"/>
      <c r="M5" s="47"/>
      <c r="N5" s="48"/>
      <c r="O5" s="48"/>
      <c r="P5" s="49"/>
      <c r="Q5" s="47"/>
      <c r="R5" s="49"/>
      <c r="S5" s="11"/>
      <c r="T5" s="48"/>
      <c r="U5" s="48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1" t="s">
        <v>8</v>
      </c>
      <c r="N6" s="42"/>
      <c r="O6" s="42"/>
      <c r="P6" s="43"/>
      <c r="Q6" s="41" t="s">
        <v>9</v>
      </c>
      <c r="R6" s="43"/>
      <c r="S6" s="15"/>
      <c r="T6" s="42" t="s">
        <v>10</v>
      </c>
      <c r="U6" s="42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60" t="s">
        <v>11</v>
      </c>
      <c r="F9" s="60"/>
      <c r="G9" s="60"/>
      <c r="H9" s="50">
        <v>10653989037.42</v>
      </c>
      <c r="I9" s="51"/>
      <c r="J9" s="3"/>
      <c r="K9" s="61">
        <v>4534822024.0799999</v>
      </c>
      <c r="L9" s="51"/>
      <c r="M9" s="50">
        <v>3427418151.1199999</v>
      </c>
      <c r="N9" s="61"/>
      <c r="O9" s="61"/>
      <c r="P9" s="51"/>
      <c r="Q9" s="50">
        <v>11761392910.379999</v>
      </c>
      <c r="R9" s="51"/>
      <c r="S9" s="50">
        <v>1107403872.96</v>
      </c>
      <c r="T9" s="61"/>
      <c r="U9" s="61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60" t="s">
        <v>12</v>
      </c>
      <c r="F11" s="60"/>
      <c r="G11" s="60"/>
      <c r="H11" s="50">
        <v>320719186.36000001</v>
      </c>
      <c r="I11" s="51"/>
      <c r="J11" s="3"/>
      <c r="K11" s="61">
        <v>3456458580.8499999</v>
      </c>
      <c r="L11" s="51"/>
      <c r="M11" s="50">
        <v>3147475987.9200001</v>
      </c>
      <c r="N11" s="61"/>
      <c r="O11" s="61"/>
      <c r="P11" s="51"/>
      <c r="Q11" s="50">
        <f>Q13+Q15+Q17+Q21-Q23</f>
        <v>629701779.2899996</v>
      </c>
      <c r="R11" s="51"/>
      <c r="S11" s="50">
        <f>SUM(Q11-H11)</f>
        <v>308982592.92999959</v>
      </c>
      <c r="T11" s="61"/>
      <c r="U11" s="61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>
      <c r="C13" s="3"/>
      <c r="D13" s="4"/>
      <c r="E13" s="62" t="s">
        <v>13</v>
      </c>
      <c r="F13" s="62"/>
      <c r="G13" s="62"/>
      <c r="H13" s="63">
        <v>274976379.88999999</v>
      </c>
      <c r="I13" s="64"/>
      <c r="J13" s="3"/>
      <c r="K13" s="65">
        <v>2506883295.4899998</v>
      </c>
      <c r="L13" s="53"/>
      <c r="M13" s="52">
        <v>2200971771.75</v>
      </c>
      <c r="N13" s="65"/>
      <c r="O13" s="65"/>
      <c r="P13" s="53"/>
      <c r="Q13" s="52">
        <f>H13+K13-M13</f>
        <v>580887903.62999964</v>
      </c>
      <c r="R13" s="53"/>
      <c r="S13" s="63">
        <f>Q13-H13</f>
        <v>305911523.73999965</v>
      </c>
      <c r="T13" s="66"/>
      <c r="U13" s="66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>
      <c r="C15" s="3"/>
      <c r="D15" s="4"/>
      <c r="E15" s="62" t="s">
        <v>14</v>
      </c>
      <c r="F15" s="62"/>
      <c r="G15" s="62"/>
      <c r="H15" s="63">
        <v>22736719.989999998</v>
      </c>
      <c r="I15" s="64"/>
      <c r="J15" s="3"/>
      <c r="K15" s="65">
        <v>946136018.94000006</v>
      </c>
      <c r="L15" s="53"/>
      <c r="M15" s="52">
        <v>940553619.07000005</v>
      </c>
      <c r="N15" s="65"/>
      <c r="O15" s="65"/>
      <c r="P15" s="53"/>
      <c r="Q15" s="52">
        <f>H15+K15-M15</f>
        <v>28319119.860000014</v>
      </c>
      <c r="R15" s="53"/>
      <c r="S15" s="63">
        <f>Q15-H15</f>
        <v>5582399.8700000159</v>
      </c>
      <c r="T15" s="66"/>
      <c r="U15" s="66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62" t="s">
        <v>15</v>
      </c>
      <c r="F17" s="62"/>
      <c r="G17" s="62"/>
      <c r="H17" s="63">
        <v>22151381.699999999</v>
      </c>
      <c r="I17" s="64"/>
      <c r="J17" s="3"/>
      <c r="K17" s="65">
        <v>3436627.42</v>
      </c>
      <c r="L17" s="53"/>
      <c r="M17" s="52">
        <v>5484563.3399999999</v>
      </c>
      <c r="N17" s="65"/>
      <c r="O17" s="65"/>
      <c r="P17" s="53"/>
      <c r="Q17" s="52">
        <f>H17+K17-M17</f>
        <v>20103445.779999997</v>
      </c>
      <c r="R17" s="53"/>
      <c r="S17" s="63">
        <f>Q17-H17</f>
        <v>-2047935.9200000018</v>
      </c>
      <c r="T17" s="66"/>
      <c r="U17" s="66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62" t="s">
        <v>16</v>
      </c>
      <c r="F19" s="62"/>
      <c r="G19" s="62"/>
      <c r="H19" s="63">
        <v>0</v>
      </c>
      <c r="I19" s="64"/>
      <c r="J19" s="3"/>
      <c r="K19" s="65">
        <v>0</v>
      </c>
      <c r="L19" s="53"/>
      <c r="M19" s="52">
        <v>0</v>
      </c>
      <c r="N19" s="65"/>
      <c r="O19" s="65"/>
      <c r="P19" s="53"/>
      <c r="Q19" s="52">
        <v>0</v>
      </c>
      <c r="R19" s="53"/>
      <c r="S19" s="63">
        <v>0</v>
      </c>
      <c r="T19" s="66"/>
      <c r="U19" s="66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62" t="s">
        <v>17</v>
      </c>
      <c r="F21" s="62"/>
      <c r="G21" s="62"/>
      <c r="H21" s="63">
        <v>1873797.5</v>
      </c>
      <c r="I21" s="64"/>
      <c r="J21" s="3"/>
      <c r="K21" s="65">
        <v>2639</v>
      </c>
      <c r="L21" s="53"/>
      <c r="M21" s="52">
        <v>466033.76</v>
      </c>
      <c r="N21" s="65"/>
      <c r="O21" s="65"/>
      <c r="P21" s="53"/>
      <c r="Q21" s="52">
        <f>H21+K21-M21</f>
        <v>1410402.74</v>
      </c>
      <c r="R21" s="53"/>
      <c r="S21" s="63">
        <f>Q21-H21</f>
        <v>-463394.76</v>
      </c>
      <c r="T21" s="66"/>
      <c r="U21" s="66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62" t="s">
        <v>18</v>
      </c>
      <c r="F23" s="62"/>
      <c r="G23" s="62"/>
      <c r="H23" s="63">
        <v>1019092.72</v>
      </c>
      <c r="I23" s="64"/>
      <c r="J23" s="3"/>
      <c r="K23" s="65">
        <v>0</v>
      </c>
      <c r="L23" s="53"/>
      <c r="M23" s="52">
        <v>0</v>
      </c>
      <c r="N23" s="65"/>
      <c r="O23" s="65"/>
      <c r="P23" s="53"/>
      <c r="Q23" s="52">
        <f>H23-K23+M23</f>
        <v>1019092.72</v>
      </c>
      <c r="R23" s="53"/>
      <c r="S23" s="63">
        <f>Q23-H23</f>
        <v>0</v>
      </c>
      <c r="T23" s="66"/>
      <c r="U23" s="66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62" t="s">
        <v>19</v>
      </c>
      <c r="F25" s="62"/>
      <c r="G25" s="62"/>
      <c r="H25" s="63">
        <v>0</v>
      </c>
      <c r="I25" s="64"/>
      <c r="J25" s="3"/>
      <c r="K25" s="65">
        <v>0</v>
      </c>
      <c r="L25" s="53"/>
      <c r="M25" s="52">
        <v>0</v>
      </c>
      <c r="N25" s="65"/>
      <c r="O25" s="65"/>
      <c r="P25" s="53"/>
      <c r="Q25" s="52">
        <v>0</v>
      </c>
      <c r="R25" s="53"/>
      <c r="S25" s="63">
        <v>0</v>
      </c>
      <c r="T25" s="66"/>
      <c r="U25" s="66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60" t="s">
        <v>20</v>
      </c>
      <c r="F27" s="60"/>
      <c r="G27" s="60"/>
      <c r="H27" s="50">
        <v>10333269851.059999</v>
      </c>
      <c r="I27" s="51"/>
      <c r="J27" s="3"/>
      <c r="K27" s="61">
        <f>SUM(K29:L45)</f>
        <v>1078363443.2300003</v>
      </c>
      <c r="L27" s="51"/>
      <c r="M27" s="50">
        <f>SUM(M29:P45)</f>
        <v>279942163.19999999</v>
      </c>
      <c r="N27" s="61"/>
      <c r="O27" s="61"/>
      <c r="P27" s="51"/>
      <c r="Q27" s="50">
        <f>SUM(Q29:R45)</f>
        <v>11131691131.090002</v>
      </c>
      <c r="R27" s="51"/>
      <c r="S27" s="50">
        <f>SUM(S29:U45)</f>
        <v>798421280.03000128</v>
      </c>
      <c r="T27" s="61"/>
      <c r="U27" s="61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62" t="s">
        <v>21</v>
      </c>
      <c r="F29" s="62"/>
      <c r="G29" s="62"/>
      <c r="H29" s="63">
        <v>933487482.53999996</v>
      </c>
      <c r="I29" s="64"/>
      <c r="J29" s="3"/>
      <c r="K29" s="65">
        <v>33269145.010000002</v>
      </c>
      <c r="L29" s="53"/>
      <c r="M29" s="52">
        <v>11054205.449999999</v>
      </c>
      <c r="N29" s="65"/>
      <c r="O29" s="65"/>
      <c r="P29" s="53"/>
      <c r="Q29" s="63">
        <f>H29+K29-M29</f>
        <v>955702422.0999999</v>
      </c>
      <c r="R29" s="64"/>
      <c r="S29" s="63">
        <f>Q29-H29</f>
        <v>22214939.559999943</v>
      </c>
      <c r="T29" s="66"/>
      <c r="U29" s="66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62" t="s">
        <v>22</v>
      </c>
      <c r="F31" s="62"/>
      <c r="G31" s="62"/>
      <c r="H31" s="63">
        <v>95065006.219999999</v>
      </c>
      <c r="I31" s="64"/>
      <c r="J31" s="3"/>
      <c r="K31" s="65">
        <v>3045022.18</v>
      </c>
      <c r="L31" s="53"/>
      <c r="M31" s="52">
        <v>3745221.1</v>
      </c>
      <c r="N31" s="65"/>
      <c r="O31" s="65"/>
      <c r="P31" s="53"/>
      <c r="Q31" s="63">
        <f>H31+K31-M31</f>
        <v>94364807.300000012</v>
      </c>
      <c r="R31" s="64"/>
      <c r="S31" s="63">
        <f>Q31-H31</f>
        <v>-700198.91999998689</v>
      </c>
      <c r="T31" s="66"/>
      <c r="U31" s="66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2" t="s">
        <v>23</v>
      </c>
      <c r="F33" s="62"/>
      <c r="G33" s="62"/>
      <c r="H33" s="63">
        <v>9131669036.1700001</v>
      </c>
      <c r="I33" s="64"/>
      <c r="J33" s="3"/>
      <c r="K33" s="65">
        <v>987837193.44000006</v>
      </c>
      <c r="L33" s="53"/>
      <c r="M33" s="52">
        <v>203783053.55000001</v>
      </c>
      <c r="N33" s="65"/>
      <c r="O33" s="65"/>
      <c r="P33" s="53"/>
      <c r="Q33" s="63">
        <f>H33+K33-M33</f>
        <v>9915723176.0600014</v>
      </c>
      <c r="R33" s="64"/>
      <c r="S33" s="63">
        <f>Q33-H33</f>
        <v>784054139.8900013</v>
      </c>
      <c r="T33" s="66"/>
      <c r="U33" s="66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2" t="s">
        <v>24</v>
      </c>
      <c r="F35" s="62"/>
      <c r="G35" s="62"/>
      <c r="H35" s="63">
        <v>655549318.09000003</v>
      </c>
      <c r="I35" s="64"/>
      <c r="J35" s="3"/>
      <c r="K35" s="65">
        <v>53502762.960000001</v>
      </c>
      <c r="L35" s="53"/>
      <c r="M35" s="52">
        <v>51825477.200000003</v>
      </c>
      <c r="N35" s="65"/>
      <c r="O35" s="65"/>
      <c r="P35" s="53"/>
      <c r="Q35" s="63">
        <f>H35+K35-M35</f>
        <v>657226603.85000002</v>
      </c>
      <c r="R35" s="64"/>
      <c r="S35" s="63">
        <f>Q35-H35</f>
        <v>1677285.7599999905</v>
      </c>
      <c r="T35" s="66"/>
      <c r="U35" s="66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2" t="s">
        <v>25</v>
      </c>
      <c r="F37" s="62"/>
      <c r="G37" s="62"/>
      <c r="H37" s="63">
        <v>10268438.34</v>
      </c>
      <c r="I37" s="64"/>
      <c r="J37" s="3"/>
      <c r="K37" s="65">
        <v>701104</v>
      </c>
      <c r="L37" s="53"/>
      <c r="M37" s="52">
        <v>701104</v>
      </c>
      <c r="N37" s="65"/>
      <c r="O37" s="65"/>
      <c r="P37" s="53"/>
      <c r="Q37" s="63">
        <f>H37+K37-M37</f>
        <v>10268438.34</v>
      </c>
      <c r="R37" s="64"/>
      <c r="S37" s="63">
        <f>Q37-H37</f>
        <v>0</v>
      </c>
      <c r="T37" s="66"/>
      <c r="U37" s="66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2" t="s">
        <v>26</v>
      </c>
      <c r="F39" s="62"/>
      <c r="G39" s="62"/>
      <c r="H39" s="67">
        <v>-492769430.30000001</v>
      </c>
      <c r="I39" s="68"/>
      <c r="J39" s="3"/>
      <c r="K39" s="65">
        <v>8215.64</v>
      </c>
      <c r="L39" s="53"/>
      <c r="M39" s="52">
        <v>8833101.9000000004</v>
      </c>
      <c r="N39" s="65"/>
      <c r="O39" s="65"/>
      <c r="P39" s="53"/>
      <c r="Q39" s="67">
        <f>H39+K39-M39</f>
        <v>-501594316.56</v>
      </c>
      <c r="R39" s="68"/>
      <c r="S39" s="67">
        <f>Q39-H39</f>
        <v>-8824886.2599999905</v>
      </c>
      <c r="T39" s="69"/>
      <c r="U39" s="69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2" t="s">
        <v>27</v>
      </c>
      <c r="F41" s="62"/>
      <c r="G41" s="62"/>
      <c r="H41" s="63">
        <v>0</v>
      </c>
      <c r="I41" s="64"/>
      <c r="J41" s="3"/>
      <c r="K41" s="65">
        <v>0</v>
      </c>
      <c r="L41" s="53"/>
      <c r="M41" s="52">
        <v>0</v>
      </c>
      <c r="N41" s="65"/>
      <c r="O41" s="65"/>
      <c r="P41" s="53"/>
      <c r="Q41" s="63">
        <v>0</v>
      </c>
      <c r="R41" s="64"/>
      <c r="S41" s="63">
        <f>Q41-H41</f>
        <v>0</v>
      </c>
      <c r="T41" s="66"/>
      <c r="U41" s="66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2" t="s">
        <v>28</v>
      </c>
      <c r="F43" s="62"/>
      <c r="G43" s="62"/>
      <c r="H43" s="63">
        <v>0</v>
      </c>
      <c r="I43" s="64"/>
      <c r="J43" s="3"/>
      <c r="K43" s="65">
        <v>0</v>
      </c>
      <c r="L43" s="53"/>
      <c r="M43" s="52">
        <v>0</v>
      </c>
      <c r="N43" s="65"/>
      <c r="O43" s="65"/>
      <c r="P43" s="53"/>
      <c r="Q43" s="63">
        <v>0</v>
      </c>
      <c r="R43" s="64"/>
      <c r="S43" s="63">
        <f>Q43-H43</f>
        <v>0</v>
      </c>
      <c r="T43" s="66"/>
      <c r="U43" s="66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2" t="s">
        <v>29</v>
      </c>
      <c r="F45" s="62"/>
      <c r="G45" s="62"/>
      <c r="H45" s="63">
        <v>0</v>
      </c>
      <c r="I45" s="64"/>
      <c r="J45" s="3"/>
      <c r="K45" s="65">
        <v>0</v>
      </c>
      <c r="L45" s="53"/>
      <c r="M45" s="52">
        <v>0</v>
      </c>
      <c r="N45" s="65"/>
      <c r="O45" s="65"/>
      <c r="P45" s="53"/>
      <c r="Q45" s="63">
        <v>0</v>
      </c>
      <c r="R45" s="64"/>
      <c r="S45" s="63">
        <f>Q45-H45</f>
        <v>0</v>
      </c>
      <c r="T45" s="66"/>
      <c r="U45" s="66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0" t="s">
        <v>30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4:21" ht="47.25" customHeight="1">
      <c r="H50" s="4"/>
    </row>
    <row r="51" spans="4:21">
      <c r="G51" s="71" t="s">
        <v>31</v>
      </c>
      <c r="I51" s="71" t="s">
        <v>32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4:21">
      <c r="G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4:21" ht="9" customHeight="1">
      <c r="G53" s="71"/>
    </row>
    <row r="54" spans="4:21" ht="21" customHeight="1"/>
  </sheetData>
  <mergeCells count="128"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2019-03-06T15:05:21Z</cp:lastPrinted>
  <dcterms:created xsi:type="dcterms:W3CDTF">2016-09-07T15:45:13Z</dcterms:created>
  <dcterms:modified xsi:type="dcterms:W3CDTF">2019-03-06T16:46:39Z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