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3" i="1" l="1"/>
  <c r="S13" i="1" s="1"/>
  <c r="Q17" i="1"/>
  <c r="Q15" i="1"/>
  <c r="Q23" i="1"/>
  <c r="S23" i="1" l="1"/>
  <c r="Q39" i="1"/>
  <c r="S39" i="1" s="1"/>
  <c r="M27" i="1"/>
  <c r="K27" i="1"/>
  <c r="S45" i="1"/>
  <c r="S43" i="1"/>
  <c r="S41" i="1"/>
  <c r="Q37" i="1"/>
  <c r="S37" i="1" s="1"/>
  <c r="Q35" i="1"/>
  <c r="S35" i="1" s="1"/>
  <c r="Q33" i="1"/>
  <c r="S33" i="1" s="1"/>
  <c r="Q31" i="1"/>
  <c r="S31" i="1" s="1"/>
  <c r="Q29" i="1"/>
  <c r="Q21" i="1"/>
  <c r="S21" i="1" s="1"/>
  <c r="S17" i="1"/>
  <c r="S15" i="1"/>
  <c r="Q11" i="1" l="1"/>
  <c r="S11" i="1" s="1"/>
  <c r="Q27" i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<sst xmlns="http://schemas.openxmlformats.org/spreadsheetml/2006/main" count="35" uniqueCount="35">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</sst>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abSelected="1" topLeftCell="C1" zoomScaleNormal="100" workbookViewId="0">
      <selection activeCell="M25" sqref="M25:P25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33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1" t="s">
        <v>2</v>
      </c>
      <c r="L4" s="13"/>
      <c r="M4" s="60" t="s">
        <v>3</v>
      </c>
      <c r="N4" s="61"/>
      <c r="O4" s="61"/>
      <c r="P4" s="62"/>
      <c r="Q4" s="60" t="s">
        <v>4</v>
      </c>
      <c r="R4" s="62"/>
      <c r="S4" s="12"/>
      <c r="T4" s="61" t="s">
        <v>5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57" t="s">
        <v>8</v>
      </c>
      <c r="N6" s="58"/>
      <c r="O6" s="58"/>
      <c r="P6" s="59"/>
      <c r="Q6" s="57" t="s">
        <v>9</v>
      </c>
      <c r="R6" s="59"/>
      <c r="S6" s="15"/>
      <c r="T6" s="58" t="s">
        <v>10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11</v>
      </c>
      <c r="F9" s="53"/>
      <c r="G9" s="53"/>
      <c r="H9" s="54">
        <v>9520802888.6800003</v>
      </c>
      <c r="I9" s="55"/>
      <c r="J9" s="3"/>
      <c r="K9" s="56">
        <v>22532971460.490002</v>
      </c>
      <c r="L9" s="55"/>
      <c r="M9" s="54">
        <v>21261831875.740002</v>
      </c>
      <c r="N9" s="56"/>
      <c r="O9" s="56"/>
      <c r="P9" s="55"/>
      <c r="Q9" s="54">
        <v>10791942473.43</v>
      </c>
      <c r="R9" s="55"/>
      <c r="S9" s="54">
        <v>1271139584.75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12</v>
      </c>
      <c r="F11" s="53"/>
      <c r="G11" s="53"/>
      <c r="H11" s="54">
        <v>417848561.63</v>
      </c>
      <c r="I11" s="55"/>
      <c r="J11" s="3"/>
      <c r="K11" s="56">
        <v>19970802566.139999</v>
      </c>
      <c r="L11" s="55"/>
      <c r="M11" s="54">
        <v>19913714887.209999</v>
      </c>
      <c r="N11" s="56"/>
      <c r="O11" s="56"/>
      <c r="P11" s="55"/>
      <c r="Q11" s="54">
        <f>Q13+Q15+Q17+Q21-Q23</f>
        <v>474936240.55999905</v>
      </c>
      <c r="R11" s="55"/>
      <c r="S11" s="54">
        <f>SUM(Q11-H11)</f>
        <v>57087678.929999053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>
      <c r="C13" s="3"/>
      <c r="D13" s="4"/>
      <c r="E13" s="43" t="s">
        <v>13</v>
      </c>
      <c r="F13" s="43"/>
      <c r="G13" s="43"/>
      <c r="H13" s="44">
        <v>320620557.82999998</v>
      </c>
      <c r="I13" s="45"/>
      <c r="J13" s="3"/>
      <c r="K13" s="46">
        <v>16498455151.75</v>
      </c>
      <c r="L13" s="47"/>
      <c r="M13" s="48">
        <v>16380924031.6</v>
      </c>
      <c r="N13" s="46"/>
      <c r="O13" s="46"/>
      <c r="P13" s="47"/>
      <c r="Q13" s="48">
        <f>H13+K13-M13</f>
        <v>438151677.97999954</v>
      </c>
      <c r="R13" s="47"/>
      <c r="S13" s="44">
        <f>Q13-H13</f>
        <v>117531120.14999956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>
      <c r="C15" s="3"/>
      <c r="D15" s="4"/>
      <c r="E15" s="43" t="s">
        <v>14</v>
      </c>
      <c r="F15" s="43"/>
      <c r="G15" s="43"/>
      <c r="H15" s="44">
        <v>19256313.43</v>
      </c>
      <c r="I15" s="45"/>
      <c r="J15" s="3"/>
      <c r="K15" s="46">
        <v>3421041989.8699999</v>
      </c>
      <c r="L15" s="47"/>
      <c r="M15" s="48">
        <v>3416414582.3000002</v>
      </c>
      <c r="N15" s="46"/>
      <c r="O15" s="46"/>
      <c r="P15" s="47"/>
      <c r="Q15" s="48">
        <f>H15+K15-M15</f>
        <v>23883720.999999523</v>
      </c>
      <c r="R15" s="47"/>
      <c r="S15" s="44">
        <f>Q15-H15</f>
        <v>4627407.5699995235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15</v>
      </c>
      <c r="F17" s="43"/>
      <c r="G17" s="43"/>
      <c r="H17" s="44">
        <v>76305820.299999997</v>
      </c>
      <c r="I17" s="45"/>
      <c r="J17" s="3"/>
      <c r="K17" s="46">
        <v>45516418.82</v>
      </c>
      <c r="L17" s="47"/>
      <c r="M17" s="48">
        <v>109625301.33</v>
      </c>
      <c r="N17" s="46"/>
      <c r="O17" s="46"/>
      <c r="P17" s="47"/>
      <c r="Q17" s="48">
        <f>H17+K17-M17</f>
        <v>12196937.790000007</v>
      </c>
      <c r="R17" s="47"/>
      <c r="S17" s="44">
        <f>Q17-H17</f>
        <v>-64108882.50999999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17</v>
      </c>
      <c r="F21" s="43"/>
      <c r="G21" s="43"/>
      <c r="H21" s="44">
        <v>1665870.07</v>
      </c>
      <c r="I21" s="45"/>
      <c r="J21" s="3"/>
      <c r="K21" s="46">
        <v>4764151.2</v>
      </c>
      <c r="L21" s="47"/>
      <c r="M21" s="48">
        <v>4707024.76</v>
      </c>
      <c r="N21" s="46"/>
      <c r="O21" s="46"/>
      <c r="P21" s="47"/>
      <c r="Q21" s="48">
        <f>H21+K21-M21</f>
        <v>1722996.5100000007</v>
      </c>
      <c r="R21" s="47"/>
      <c r="S21" s="44">
        <f>Q21-H21</f>
        <v>57126.440000000643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18</v>
      </c>
      <c r="F23" s="43"/>
      <c r="G23" s="43"/>
      <c r="H23" s="44">
        <v>0</v>
      </c>
      <c r="I23" s="45"/>
      <c r="J23" s="3"/>
      <c r="K23" s="46">
        <v>1024854.5</v>
      </c>
      <c r="L23" s="47"/>
      <c r="M23" s="48">
        <v>2043947.22</v>
      </c>
      <c r="N23" s="46"/>
      <c r="O23" s="46"/>
      <c r="P23" s="47"/>
      <c r="Q23" s="48">
        <f>H23-K23+M23</f>
        <v>1019092.72</v>
      </c>
      <c r="R23" s="47"/>
      <c r="S23" s="44">
        <f>Q23-H23</f>
        <v>1019092.72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20</v>
      </c>
      <c r="F27" s="53"/>
      <c r="G27" s="53"/>
      <c r="H27" s="54">
        <v>9102954327.0499992</v>
      </c>
      <c r="I27" s="55"/>
      <c r="J27" s="3"/>
      <c r="K27" s="56">
        <f>SUM(K29:L45)</f>
        <v>2562168894.3499999</v>
      </c>
      <c r="L27" s="55"/>
      <c r="M27" s="54">
        <f>SUM(M29:P45)</f>
        <v>1348116988.53</v>
      </c>
      <c r="N27" s="56"/>
      <c r="O27" s="56"/>
      <c r="P27" s="55"/>
      <c r="Q27" s="54">
        <f>SUM(Q29:R45)</f>
        <v>10317006232.869999</v>
      </c>
      <c r="R27" s="55"/>
      <c r="S27" s="54">
        <f>SUM(S29:U45)</f>
        <v>1214051905.819999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21</v>
      </c>
      <c r="F29" s="43"/>
      <c r="G29" s="43"/>
      <c r="H29" s="44">
        <v>834077667.96000004</v>
      </c>
      <c r="I29" s="45"/>
      <c r="J29" s="3"/>
      <c r="K29" s="46">
        <v>320169619.04000002</v>
      </c>
      <c r="L29" s="47"/>
      <c r="M29" s="48">
        <v>241899485.31999999</v>
      </c>
      <c r="N29" s="46"/>
      <c r="O29" s="46"/>
      <c r="P29" s="47"/>
      <c r="Q29" s="44">
        <f>H29+K29-M29</f>
        <v>912347801.68000007</v>
      </c>
      <c r="R29" s="45"/>
      <c r="S29" s="44">
        <f>Q29-H29</f>
        <v>78270133.720000029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22</v>
      </c>
      <c r="F31" s="43"/>
      <c r="G31" s="43"/>
      <c r="H31" s="44">
        <v>100357480.09</v>
      </c>
      <c r="I31" s="45"/>
      <c r="J31" s="3"/>
      <c r="K31" s="46">
        <v>15984084.390000001</v>
      </c>
      <c r="L31" s="47"/>
      <c r="M31" s="48">
        <v>19272718.98</v>
      </c>
      <c r="N31" s="46"/>
      <c r="O31" s="46"/>
      <c r="P31" s="47"/>
      <c r="Q31" s="44">
        <f>H31+K31-M31</f>
        <v>97068845.5</v>
      </c>
      <c r="R31" s="45"/>
      <c r="S31" s="44">
        <f>Q31-H31</f>
        <v>-3288634.5900000036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7978902212.6999998</v>
      </c>
      <c r="I33" s="45"/>
      <c r="J33" s="3"/>
      <c r="K33" s="46">
        <v>2132257860.6099999</v>
      </c>
      <c r="L33" s="47"/>
      <c r="M33" s="48">
        <v>982071134.20000005</v>
      </c>
      <c r="N33" s="46"/>
      <c r="O33" s="46"/>
      <c r="P33" s="47"/>
      <c r="Q33" s="44">
        <f>H33+K33-M33</f>
        <v>9129088939.1099987</v>
      </c>
      <c r="R33" s="45"/>
      <c r="S33" s="44">
        <f>Q33-H33</f>
        <v>1150186726.4099989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646969144.66999996</v>
      </c>
      <c r="I35" s="45"/>
      <c r="J35" s="3"/>
      <c r="K35" s="46">
        <v>52319644.700000003</v>
      </c>
      <c r="L35" s="47"/>
      <c r="M35" s="48">
        <v>48916377.960000001</v>
      </c>
      <c r="N35" s="46"/>
      <c r="O35" s="46"/>
      <c r="P35" s="47"/>
      <c r="Q35" s="44">
        <f>H35+K35-M35</f>
        <v>650372411.40999997</v>
      </c>
      <c r="R35" s="45"/>
      <c r="S35" s="44">
        <f>Q35-H35</f>
        <v>3403266.7400000095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10072163.460000001</v>
      </c>
      <c r="I37" s="45"/>
      <c r="J37" s="3"/>
      <c r="K37" s="46">
        <v>181128.32000000001</v>
      </c>
      <c r="L37" s="47"/>
      <c r="M37" s="48">
        <v>12261</v>
      </c>
      <c r="N37" s="46"/>
      <c r="O37" s="46"/>
      <c r="P37" s="47"/>
      <c r="Q37" s="44">
        <f>H37+K37-M37</f>
        <v>10241030.780000001</v>
      </c>
      <c r="R37" s="45"/>
      <c r="S37" s="44">
        <f>Q37-H37</f>
        <v>168867.3200000003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-467424341.82999998</v>
      </c>
      <c r="I39" s="51"/>
      <c r="J39" s="3"/>
      <c r="K39" s="46">
        <v>41256557.289999999</v>
      </c>
      <c r="L39" s="47"/>
      <c r="M39" s="48">
        <v>55945011.07</v>
      </c>
      <c r="N39" s="46"/>
      <c r="O39" s="46"/>
      <c r="P39" s="47"/>
      <c r="Q39" s="50">
        <f>H39+K39-M39</f>
        <v>-482112795.60999995</v>
      </c>
      <c r="R39" s="51"/>
      <c r="S39" s="50">
        <f>Q39-H39</f>
        <v>-14688453.779999971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2018-10-05T14:52:22Z</cp:lastPrinted>
  <dcterms:created xsi:type="dcterms:W3CDTF">2016-09-07T15:45:13Z</dcterms:created>
  <dcterms:modified xsi:type="dcterms:W3CDTF">2018-11-09T21:23:06Z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