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ayrani.alonzo\Documents\PUBLICACIONES 2021\DICIEMBRE 2021\TRIMESTRALES\4to TRIMESTRE 2021\LDF\"/>
    </mc:Choice>
  </mc:AlternateContent>
  <bookViews>
    <workbookView xWindow="720" yWindow="705" windowWidth="19635" windowHeight="6405"/>
  </bookViews>
  <sheets>
    <sheet name="Clasificacion Objeto del Gasto" sheetId="2" r:id="rId1"/>
    <sheet name="Clasificación Administrativa" sheetId="1" r:id="rId2"/>
    <sheet name="Clasificación funcional" sheetId="3" r:id="rId3"/>
  </sheets>
  <definedNames>
    <definedName name="_xlnm.Print_Area" localSheetId="1">'Clasificación Administrativa'!$A$2:$G$28</definedName>
    <definedName name="_xlnm.Print_Area" localSheetId="2">'Clasificación funcional'!$A$1:$H$96</definedName>
    <definedName name="_xlnm.Print_Area" localSheetId="0">'Clasificacion Objeto del Gasto'!$A$1:$H$167</definedName>
    <definedName name="_xlnm.Print_Titles" localSheetId="2">'Clasificación funcional'!$2:$8</definedName>
    <definedName name="_xlnm.Print_Titles" localSheetId="0">'Clasificacion Objeto del Gasto'!$1:$7</definedName>
  </definedNames>
  <calcPr calcId="162913"/>
</workbook>
</file>

<file path=xl/calcChain.xml><?xml version="1.0" encoding="utf-8"?>
<calcChain xmlns="http://schemas.openxmlformats.org/spreadsheetml/2006/main">
  <c r="H11" i="3" l="1"/>
  <c r="G11" i="3"/>
  <c r="F11" i="3"/>
  <c r="E11" i="3"/>
  <c r="H10" i="3"/>
  <c r="G10" i="3"/>
  <c r="F10" i="3"/>
  <c r="E10" i="3"/>
  <c r="H158" i="2" l="1"/>
  <c r="G158" i="2"/>
  <c r="F158" i="2"/>
  <c r="E158" i="2"/>
  <c r="D158" i="2"/>
  <c r="C158" i="2"/>
  <c r="D155" i="2"/>
  <c r="D154" i="2"/>
  <c r="D153" i="2"/>
  <c r="D152" i="2"/>
  <c r="D151" i="2"/>
  <c r="D150" i="2"/>
  <c r="D149" i="2"/>
  <c r="D148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156" i="2" s="1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G19" i="1" l="1"/>
  <c r="F19" i="1"/>
  <c r="E19" i="1"/>
  <c r="D19" i="1"/>
  <c r="C19" i="1"/>
  <c r="B19" i="1"/>
</calcChain>
</file>

<file path=xl/sharedStrings.xml><?xml version="1.0" encoding="utf-8"?>
<sst xmlns="http://schemas.openxmlformats.org/spreadsheetml/2006/main" count="277" uniqueCount="143">
  <si>
    <t>MUNICIPIO DE MÉRIDA YUCATÁN</t>
  </si>
  <si>
    <t>Estado Analítico del Ejercicio del Presupuesto de Egresos Detallado - LDF</t>
  </si>
  <si>
    <t>Clasificación Administrativa</t>
  </si>
  <si>
    <t>(PESOS)</t>
  </si>
  <si>
    <t xml:space="preserve">Concepto </t>
  </si>
  <si>
    <t>Egresos</t>
  </si>
  <si>
    <t xml:space="preserve">Subejercicio </t>
  </si>
  <si>
    <t xml:space="preserve">Aprobado </t>
  </si>
  <si>
    <t>Ampliaciones/ (Reducciones)</t>
  </si>
  <si>
    <t>Modificado</t>
  </si>
  <si>
    <t>Devengado</t>
  </si>
  <si>
    <t>Pagado</t>
  </si>
  <si>
    <t>I. Gasto No Etiquetado</t>
  </si>
  <si>
    <t>(I=A)</t>
  </si>
  <si>
    <t xml:space="preserve">A. SECTOR PÚBLICO MUNICIPAL    
</t>
  </si>
  <si>
    <t>II. Gasto Etiquetado</t>
  </si>
  <si>
    <t>(II=A)</t>
  </si>
  <si>
    <t>III. Total de Egresos (III = I + II)</t>
  </si>
  <si>
    <t>Bajo protesta de decir la verdad declaramos que los Estados Financieros y sus Notas son razonablemente correctos y responsabilidad del emisor.</t>
  </si>
  <si>
    <t>LIC. RENAN ALBERTO BARRERA CONCHA</t>
  </si>
  <si>
    <t>PRESIDENTE MUNICIPAL</t>
  </si>
  <si>
    <t>DIRECTORA DE FINANZAS Y TESORERA MUNICIPAL</t>
  </si>
  <si>
    <t xml:space="preserve">Del 1 de Enero al 31 de Diciembre de 2021 </t>
  </si>
  <si>
    <t>MUNICIPIO DE MERIDA YUCATAN</t>
  </si>
  <si>
    <t xml:space="preserve">Clasificación por Objeto del Gasto (Capítulo y Concepto) </t>
  </si>
  <si>
    <t>Del 1 de Enero al 31 de Diciembre 2021</t>
  </si>
  <si>
    <t>Concepto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</si>
  <si>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</si>
  <si>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</si>
  <si>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</si>
  <si>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</si>
  <si>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</si>
  <si>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</si>
  <si>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</si>
  <si>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</si>
  <si>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</si>
  <si>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</si>
  <si>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</si>
  <si>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</si>
  <si>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</si>
  <si>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</si>
  <si>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</si>
  <si>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</si>
  <si>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</si>
  <si>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</si>
  <si>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</si>
  <si>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</si>
  <si>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</si>
  <si>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</si>
  <si>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</si>
  <si>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</si>
  <si>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</si>
  <si>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</si>
  <si>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</si>
  <si>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</si>
  <si>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</si>
  <si>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</si>
  <si>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</si>
  <si>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</si>
  <si>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</si>
  <si>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</si>
  <si>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</si>
  <si>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</si>
  <si>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</si>
  <si>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</si>
  <si>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</si>
  <si>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</si>
  <si>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</si>
  <si>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</si>
  <si>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</si>
  <si>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</si>
  <si>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</si>
  <si>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</si>
  <si>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</si>
  <si>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</si>
  <si>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</si>
  <si>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</si>
  <si>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</si>
  <si>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</si>
  <si>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</si>
  <si>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</si>
  <si>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</si>
  <si>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</si>
  <si>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</si>
  <si>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</si>
  <si>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</si>
  <si>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</si>
  <si>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</si>
  <si>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</si>
  <si>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</si>
  <si>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</si>
  <si>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</si>
  <si>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</si>
  <si>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</si>
  <si>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</si>
  <si>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</si>
  <si>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</si>
  <si>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</si>
  <si>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</si>
  <si>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</si>
  <si>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</si>
  <si>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</si>
  <si>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</si>
  <si>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</si>
  <si>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</si>
  <si>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Clasificación Funcional (Finalidad y Función)</t>
  </si>
  <si>
    <t>Del 1 de Enero Al 31 de Diciembre de 2021</t>
  </si>
  <si>
    <t>Aprobado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</si>
  <si>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</si>
  <si>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</si>
  <si>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</si>
  <si>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</si>
  <si>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</si>
  <si>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</si>
  <si>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</si>
  <si>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</si>
  <si>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</si>
  <si>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</si>
  <si>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</si>
  <si>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</si>
  <si>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</si>
  <si>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</si>
  <si>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</si>
  <si>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</si>
  <si>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</si>
  <si>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</si>
  <si>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</si>
  <si>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</si>
  <si>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</si>
  <si>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</si>
  <si>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</si>
  <si>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</si>
  <si>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</si>
  <si>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</si>
  <si>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</si>
  <si>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</si>
  <si>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</si>
  <si>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</si>
  <si>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</si>
  <si>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</si>
  <si>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</si>
  <si>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</si>
  <si>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LICDA. LAURA CRISTINA MUÑOZ MOLINA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</si>
</sst>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;\-&quot;$&quot;#,##0.0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[$-1080A]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11"/>
      <color rgb="FF000000"/>
      <name val="Calibri"/>
      <family val="2"/>
      <scheme val="minor"/>
    </font>
    <font>
      <b/>
      <sz val="10"/>
      <name val="Century Gothic"/>
      <family val="2"/>
    </font>
    <font>
      <sz val="10"/>
      <name val="Century Gothic"/>
      <family val="2"/>
    </font>
    <font>
      <sz val="10"/>
      <color theme="0"/>
      <name val="Century Gothic"/>
      <family val="2"/>
    </font>
    <font>
      <sz val="11"/>
      <name val="Calibri"/>
      <family val="2"/>
      <scheme val="minor"/>
    </font>
    <font>
      <b/>
      <sz val="7"/>
      <color rgb="FF000000"/>
      <name val="Arial"/>
      <family val="2"/>
    </font>
    <font>
      <sz val="10"/>
      <color rgb="FFFF000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5" fillId="0" borderId="0">
      <alignment vertical="top"/>
    </xf>
    <xf numFmtId="44" fontId="5" fillId="0" borderId="0" applyFont="0" applyFill="0" applyBorder="0" applyAlignment="0" applyProtection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8" fillId="0" borderId="0"/>
  </cellStyleXfs>
  <cellXfs count="126">
    <xf numFmtId="0" fontId="0" fillId="0" borderId="0" xfId="0"/>
    <xf numFmtId="0" fontId="3" fillId="2" borderId="8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justify" vertical="center" wrapText="1"/>
    </xf>
    <xf numFmtId="164" fontId="3" fillId="0" borderId="0" xfId="1" applyNumberFormat="1" applyFont="1" applyBorder="1" applyAlignment="1">
      <alignment vertical="center" wrapText="1"/>
    </xf>
    <xf numFmtId="0" fontId="4" fillId="0" borderId="14" xfId="0" applyFont="1" applyBorder="1" applyAlignment="1">
      <alignment horizontal="left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4" xfId="0" applyFont="1" applyBorder="1" applyAlignment="1">
      <alignment horizontal="left" vertical="center" wrapText="1"/>
    </xf>
    <xf numFmtId="164" fontId="4" fillId="0" borderId="5" xfId="1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8" fontId="0" fillId="0" borderId="0" xfId="0" applyNumberFormat="1"/>
    <xf numFmtId="0" fontId="4" fillId="0" borderId="13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0" xfId="0" applyFont="1"/>
    <xf numFmtId="43" fontId="2" fillId="0" borderId="0" xfId="0" applyNumberFormat="1" applyFont="1"/>
    <xf numFmtId="0" fontId="6" fillId="0" borderId="0" xfId="2" applyFont="1" applyAlignment="1">
      <alignment vertical="top" readingOrder="1"/>
    </xf>
    <xf numFmtId="43" fontId="0" fillId="0" borderId="0" xfId="1" applyFont="1"/>
    <xf numFmtId="164" fontId="0" fillId="0" borderId="0" xfId="1" applyNumberFormat="1" applyFont="1"/>
    <xf numFmtId="164" fontId="0" fillId="0" borderId="0" xfId="0" applyNumberFormat="1"/>
    <xf numFmtId="0" fontId="5" fillId="0" borderId="0" xfId="2">
      <alignment vertical="top"/>
    </xf>
    <xf numFmtId="164" fontId="7" fillId="0" borderId="0" xfId="2" applyNumberFormat="1" applyFont="1" applyAlignment="1">
      <alignment vertical="top"/>
    </xf>
    <xf numFmtId="0" fontId="7" fillId="0" borderId="0" xfId="2" applyFont="1" applyAlignment="1">
      <alignment vertical="top"/>
    </xf>
    <xf numFmtId="0" fontId="3" fillId="2" borderId="8" xfId="0" applyFont="1" applyFill="1" applyBorder="1" applyAlignment="1">
      <alignment horizontal="center" vertical="center" wrapText="1"/>
    </xf>
    <xf numFmtId="0" fontId="4" fillId="0" borderId="0" xfId="0" applyFont="1"/>
    <xf numFmtId="0" fontId="3" fillId="2" borderId="8" xfId="0" applyFont="1" applyFill="1" applyBorder="1" applyAlignment="1">
      <alignment horizontal="center" vertical="center"/>
    </xf>
    <xf numFmtId="39" fontId="3" fillId="0" borderId="14" xfId="0" applyNumberFormat="1" applyFont="1" applyFill="1" applyBorder="1" applyAlignment="1">
      <alignment horizontal="right" vertical="center"/>
    </xf>
    <xf numFmtId="164" fontId="3" fillId="0" borderId="0" xfId="0" applyNumberFormat="1" applyFont="1" applyAlignment="1">
      <alignment vertical="center"/>
    </xf>
    <xf numFmtId="39" fontId="9" fillId="0" borderId="14" xfId="0" applyNumberFormat="1" applyFont="1" applyFill="1" applyBorder="1" applyAlignment="1">
      <alignment horizontal="right" vertical="center"/>
    </xf>
    <xf numFmtId="0" fontId="3" fillId="0" borderId="0" xfId="0" applyFont="1"/>
    <xf numFmtId="164" fontId="4" fillId="0" borderId="0" xfId="0" applyNumberFormat="1" applyFont="1"/>
    <xf numFmtId="0" fontId="4" fillId="0" borderId="4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39" fontId="4" fillId="0" borderId="14" xfId="0" applyNumberFormat="1" applyFont="1" applyFill="1" applyBorder="1" applyAlignment="1">
      <alignment horizontal="right" vertical="center"/>
    </xf>
    <xf numFmtId="39" fontId="10" fillId="0" borderId="5" xfId="0" applyNumberFormat="1" applyFont="1" applyFill="1" applyBorder="1" applyAlignment="1">
      <alignment horizontal="right" vertical="center"/>
    </xf>
    <xf numFmtId="39" fontId="4" fillId="0" borderId="5" xfId="0" applyNumberFormat="1" applyFont="1" applyFill="1" applyBorder="1" applyAlignment="1">
      <alignment horizontal="right" vertical="center"/>
    </xf>
    <xf numFmtId="164" fontId="4" fillId="0" borderId="0" xfId="0" applyNumberFormat="1" applyFont="1" applyBorder="1"/>
    <xf numFmtId="39" fontId="9" fillId="0" borderId="4" xfId="0" applyNumberFormat="1" applyFont="1" applyFill="1" applyBorder="1" applyAlignment="1">
      <alignment horizontal="right" vertical="center"/>
    </xf>
    <xf numFmtId="43" fontId="4" fillId="0" borderId="0" xfId="1" applyFont="1"/>
    <xf numFmtId="8" fontId="4" fillId="0" borderId="14" xfId="0" applyNumberFormat="1" applyFont="1" applyFill="1" applyBorder="1" applyAlignment="1">
      <alignment horizontal="right" vertical="center"/>
    </xf>
    <xf numFmtId="164" fontId="4" fillId="0" borderId="0" xfId="0" applyNumberFormat="1" applyFont="1" applyAlignment="1">
      <alignment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39" fontId="4" fillId="0" borderId="13" xfId="0" applyNumberFormat="1" applyFont="1" applyFill="1" applyBorder="1" applyAlignment="1">
      <alignment horizontal="right" vertical="center"/>
    </xf>
    <xf numFmtId="39" fontId="10" fillId="0" borderId="8" xfId="0" applyNumberFormat="1" applyFont="1" applyFill="1" applyBorder="1" applyAlignment="1">
      <alignment horizontal="right" vertical="center"/>
    </xf>
    <xf numFmtId="39" fontId="4" fillId="0" borderId="8" xfId="0" applyNumberFormat="1" applyFont="1" applyFill="1" applyBorder="1" applyAlignment="1">
      <alignment horizontal="right" vertical="center"/>
    </xf>
    <xf numFmtId="0" fontId="11" fillId="0" borderId="0" xfId="0" applyFont="1"/>
    <xf numFmtId="43" fontId="11" fillId="0" borderId="0" xfId="0" applyNumberFormat="1" applyFont="1"/>
    <xf numFmtId="0" fontId="6" fillId="0" borderId="0" xfId="5" applyFont="1" applyAlignment="1">
      <alignment vertical="top" readingOrder="1"/>
    </xf>
    <xf numFmtId="0" fontId="5" fillId="0" borderId="0" xfId="5">
      <alignment vertical="top"/>
    </xf>
    <xf numFmtId="164" fontId="5" fillId="0" borderId="0" xfId="2" applyNumberFormat="1">
      <alignment vertical="top"/>
    </xf>
    <xf numFmtId="0" fontId="7" fillId="0" borderId="0" xfId="5" applyFont="1" applyAlignment="1">
      <alignment vertical="top"/>
    </xf>
    <xf numFmtId="7" fontId="5" fillId="0" borderId="0" xfId="5" applyNumberFormat="1">
      <alignment vertical="top"/>
    </xf>
    <xf numFmtId="7" fontId="7" fillId="0" borderId="0" xfId="5" applyNumberFormat="1" applyFont="1" applyAlignment="1">
      <alignment vertical="top"/>
    </xf>
    <xf numFmtId="0" fontId="4" fillId="0" borderId="0" xfId="0" applyFont="1" applyAlignment="1">
      <alignment wrapText="1"/>
    </xf>
    <xf numFmtId="0" fontId="4" fillId="0" borderId="5" xfId="0" applyFont="1" applyFill="1" applyBorder="1" applyAlignment="1">
      <alignment horizontal="center" vertical="center" wrapText="1"/>
    </xf>
    <xf numFmtId="0" fontId="0" fillId="0" borderId="0" xfId="0" applyFill="1"/>
    <xf numFmtId="4" fontId="3" fillId="0" borderId="5" xfId="0" applyNumberFormat="1" applyFont="1" applyFill="1" applyBorder="1" applyAlignment="1">
      <alignment horizontal="right" vertical="center" wrapText="1"/>
    </xf>
    <xf numFmtId="4" fontId="0" fillId="0" borderId="0" xfId="0" applyNumberFormat="1"/>
    <xf numFmtId="4" fontId="3" fillId="0" borderId="5" xfId="0" applyNumberFormat="1" applyFont="1" applyFill="1" applyBorder="1" applyAlignment="1">
      <alignment horizontal="righ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 wrapText="1"/>
    </xf>
    <xf numFmtId="4" fontId="4" fillId="0" borderId="5" xfId="0" applyNumberFormat="1" applyFont="1" applyBorder="1" applyAlignment="1">
      <alignment horizontal="right" vertical="center"/>
    </xf>
    <xf numFmtId="4" fontId="4" fillId="0" borderId="5" xfId="0" applyNumberFormat="1" applyFont="1" applyFill="1" applyBorder="1" applyAlignment="1">
      <alignment horizontal="right" vertical="center"/>
    </xf>
    <xf numFmtId="0" fontId="3" fillId="0" borderId="4" xfId="0" applyFont="1" applyBorder="1" applyAlignment="1">
      <alignment horizontal="justify" vertical="center"/>
    </xf>
    <xf numFmtId="0" fontId="3" fillId="0" borderId="5" xfId="0" applyFont="1" applyBorder="1" applyAlignment="1">
      <alignment horizontal="justify" vertical="center" wrapText="1"/>
    </xf>
    <xf numFmtId="4" fontId="3" fillId="0" borderId="5" xfId="0" applyNumberFormat="1" applyFont="1" applyBorder="1" applyAlignment="1">
      <alignment horizontal="right" vertical="center"/>
    </xf>
    <xf numFmtId="0" fontId="3" fillId="0" borderId="6" xfId="0" applyFont="1" applyBorder="1" applyAlignment="1">
      <alignment horizontal="justify" vertical="center"/>
    </xf>
    <xf numFmtId="0" fontId="3" fillId="0" borderId="8" xfId="0" applyFont="1" applyBorder="1" applyAlignment="1">
      <alignment horizontal="justify" vertical="center" wrapText="1"/>
    </xf>
    <xf numFmtId="0" fontId="10" fillId="0" borderId="0" xfId="0" applyFont="1" applyFill="1"/>
    <xf numFmtId="0" fontId="10" fillId="0" borderId="0" xfId="0" applyFont="1" applyFill="1" applyAlignment="1">
      <alignment wrapText="1"/>
    </xf>
    <xf numFmtId="0" fontId="12" fillId="0" borderId="0" xfId="0" applyFont="1" applyFill="1"/>
    <xf numFmtId="43" fontId="10" fillId="0" borderId="0" xfId="0" applyNumberFormat="1" applyFont="1" applyFill="1"/>
    <xf numFmtId="165" fontId="13" fillId="0" borderId="0" xfId="0" applyNumberFormat="1" applyFont="1" applyFill="1" applyBorder="1" applyAlignment="1">
      <alignment horizontal="right" vertical="top" wrapText="1" readingOrder="1"/>
    </xf>
    <xf numFmtId="0" fontId="11" fillId="0" borderId="0" xfId="0" applyFont="1" applyFill="1"/>
    <xf numFmtId="0" fontId="11" fillId="0" borderId="0" xfId="0" applyFont="1" applyFill="1" applyAlignment="1">
      <alignment wrapText="1"/>
    </xf>
    <xf numFmtId="4" fontId="11" fillId="0" borderId="0" xfId="0" applyNumberFormat="1" applyFont="1" applyFill="1"/>
    <xf numFmtId="43" fontId="14" fillId="0" borderId="0" xfId="0" applyNumberFormat="1" applyFont="1" applyFill="1"/>
    <xf numFmtId="0" fontId="2" fillId="0" borderId="0" xfId="0" applyFont="1" applyFill="1"/>
    <xf numFmtId="4" fontId="7" fillId="0" borderId="0" xfId="2" applyNumberFormat="1" applyFont="1" applyAlignment="1">
      <alignment vertical="top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7" fillId="0" borderId="0" xfId="5" applyFont="1" applyAlignment="1">
      <alignment horizontal="center" vertical="top"/>
    </xf>
    <xf numFmtId="164" fontId="3" fillId="0" borderId="9" xfId="1" applyNumberFormat="1" applyFont="1" applyBorder="1" applyAlignment="1">
      <alignment horizontal="center" vertical="center" wrapText="1"/>
    </xf>
    <xf numFmtId="164" fontId="3" fillId="0" borderId="14" xfId="1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7" fillId="0" borderId="0" xfId="2" applyFont="1" applyAlignment="1">
      <alignment horizontal="center" vertical="top"/>
    </xf>
    <xf numFmtId="164" fontId="3" fillId="0" borderId="0" xfId="1" applyNumberFormat="1" applyFont="1" applyBorder="1" applyAlignment="1">
      <alignment horizontal="center" vertical="center" wrapText="1"/>
    </xf>
    <xf numFmtId="164" fontId="3" fillId="0" borderId="4" xfId="1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5" xfId="0" applyFont="1" applyFill="1" applyBorder="1" applyAlignment="1">
      <alignment horizontal="justify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</cellXfs>
  <cellStyles count="7">
    <cellStyle name="Millares" xfId="1" builtinId="3"/>
    <cellStyle name="Moneda 2" xfId="3"/>
    <cellStyle name="Normal" xfId="0" builtinId="0"/>
    <cellStyle name="Normal 2" xfId="4"/>
    <cellStyle name="Normal 3" xfId="5"/>
    <cellStyle name="Normal 3 2" xfId="2"/>
    <cellStyle name="Normal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266700</xdr:colOff>
      <xdr:row>0</xdr:row>
      <xdr:rowOff>0</xdr:rowOff>
    </xdr:from>
    <xdr:to>
      <xdr:col>1</xdr:col>
      <xdr:colOff>1196109</xdr:colOff>
      <xdr:row>4</xdr:row>
      <xdr:rowOff>114300</xdr:rowOff>
    </xdr:to>
    <xdr:pic>
      <xdr:nvPicPr>
        <xdr:cNvPr id="2" name="Picture 1025">
          <a:extLst>
            <a:ext uri="{FF2B5EF4-FFF2-40B4-BE49-F238E27FC236}">
              <a16:creationId xmlns:a16="http://schemas.microsoft.com/office/drawing/2014/main" xmlns="" id="{E3B6A077-D165-47F9-9037-C60ADB5A1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0"/>
          <a:ext cx="929409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1</xdr:row>
      <xdr:rowOff>57150</xdr:rowOff>
    </xdr:from>
    <xdr:to>
      <xdr:col>0</xdr:col>
      <xdr:colOff>1048327</xdr:colOff>
      <xdr:row>5</xdr:row>
      <xdr:rowOff>123825</xdr:rowOff>
    </xdr:to>
    <xdr:pic>
      <xdr:nvPicPr>
        <xdr:cNvPr id="2" name="Picture 1025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257175"/>
          <a:ext cx="962602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161924</xdr:colOff>
      <xdr:row>1</xdr:row>
      <xdr:rowOff>47625</xdr:rowOff>
    </xdr:from>
    <xdr:to>
      <xdr:col>1</xdr:col>
      <xdr:colOff>881658</xdr:colOff>
      <xdr:row>4</xdr:row>
      <xdr:rowOff>266700</xdr:rowOff>
    </xdr:to>
    <xdr:pic>
      <xdr:nvPicPr>
        <xdr:cNvPr id="2" name="Picture 1025">
          <a:extLst>
            <a:ext uri="{FF2B5EF4-FFF2-40B4-BE49-F238E27FC236}">
              <a16:creationId xmlns:a16="http://schemas.microsoft.com/office/drawing/2014/main" xmlns="" id="{077D3223-F381-45A1-BA27-37C0119EE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4" y="247650"/>
          <a:ext cx="900709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67"/>
  <sheetViews>
    <sheetView showGridLines="0" tabSelected="1" view="pageBreakPreview" zoomScale="60" zoomScaleNormal="100" workbookViewId="0">
      <pane ySplit="7" topLeftCell="A8" activePane="bottomLeft" state="frozen"/>
      <selection pane="bottomLeft" activeCell="N15" sqref="N15"/>
    </sheetView>
  </sheetViews>
  <sheetFormatPr baseColWidth="10" defaultRowHeight="13.5" x14ac:dyDescent="0.25"/>
  <cols>
    <col min="1" max="1" width="5.5703125" style="23" customWidth="1"/>
    <col min="2" max="2" width="32.7109375" style="23" customWidth="1"/>
    <col min="3" max="3" width="22" style="23" bestFit="1" customWidth="1"/>
    <col min="4" max="4" width="20.5703125" style="23" bestFit="1" customWidth="1"/>
    <col min="5" max="7" width="21.5703125" style="23" bestFit="1" customWidth="1"/>
    <col min="8" max="8" width="19.42578125" style="23" bestFit="1" customWidth="1"/>
    <col min="9" max="9" width="1.28515625" style="23" customWidth="1"/>
    <col min="10" max="11" width="16.42578125" style="23" bestFit="1" customWidth="1"/>
    <col min="12" max="16384" width="11.42578125" style="23"/>
  </cols>
  <sheetData>
    <row r="1" spans="1:13" x14ac:dyDescent="0.25">
      <c r="A1" s="79" t="s">
        <v>23</v>
      </c>
      <c r="B1" s="88"/>
      <c r="C1" s="88"/>
      <c r="D1" s="88"/>
      <c r="E1" s="88"/>
      <c r="F1" s="88"/>
      <c r="G1" s="88"/>
      <c r="H1" s="89"/>
    </row>
    <row r="2" spans="1:13" x14ac:dyDescent="0.25">
      <c r="A2" s="90" t="s">
        <v>1</v>
      </c>
      <c r="B2" s="91"/>
      <c r="C2" s="91"/>
      <c r="D2" s="91"/>
      <c r="E2" s="91"/>
      <c r="F2" s="91"/>
      <c r="G2" s="91"/>
      <c r="H2" s="92"/>
    </row>
    <row r="3" spans="1:13" x14ac:dyDescent="0.25">
      <c r="A3" s="90" t="s">
        <v>24</v>
      </c>
      <c r="B3" s="91"/>
      <c r="C3" s="91"/>
      <c r="D3" s="91"/>
      <c r="E3" s="91"/>
      <c r="F3" s="91"/>
      <c r="G3" s="91"/>
      <c r="H3" s="92"/>
    </row>
    <row r="4" spans="1:13" x14ac:dyDescent="0.25">
      <c r="A4" s="90" t="s">
        <v>25</v>
      </c>
      <c r="B4" s="91"/>
      <c r="C4" s="91"/>
      <c r="D4" s="91"/>
      <c r="E4" s="91"/>
      <c r="F4" s="91"/>
      <c r="G4" s="91"/>
      <c r="H4" s="92"/>
    </row>
    <row r="5" spans="1:13" ht="14.25" thickBot="1" x14ac:dyDescent="0.3">
      <c r="A5" s="81" t="s">
        <v>3</v>
      </c>
      <c r="B5" s="93"/>
      <c r="C5" s="93"/>
      <c r="D5" s="93"/>
      <c r="E5" s="93"/>
      <c r="F5" s="93"/>
      <c r="G5" s="93"/>
      <c r="H5" s="94"/>
    </row>
    <row r="6" spans="1:13" ht="14.25" thickBot="1" x14ac:dyDescent="0.3">
      <c r="A6" s="79" t="s">
        <v>26</v>
      </c>
      <c r="B6" s="80"/>
      <c r="C6" s="83" t="s">
        <v>5</v>
      </c>
      <c r="D6" s="84"/>
      <c r="E6" s="84"/>
      <c r="F6" s="84"/>
      <c r="G6" s="85"/>
      <c r="H6" s="86" t="s">
        <v>6</v>
      </c>
    </row>
    <row r="7" spans="1:13" ht="26.25" thickBot="1" x14ac:dyDescent="0.3">
      <c r="A7" s="81"/>
      <c r="B7" s="82"/>
      <c r="C7" s="24" t="s">
        <v>7</v>
      </c>
      <c r="D7" s="22" t="s">
        <v>27</v>
      </c>
      <c r="E7" s="24" t="s">
        <v>28</v>
      </c>
      <c r="F7" s="24" t="s">
        <v>10</v>
      </c>
      <c r="G7" s="24" t="s">
        <v>29</v>
      </c>
      <c r="H7" s="87"/>
    </row>
    <row r="8" spans="1:13" ht="27" customHeight="1" x14ac:dyDescent="0.25">
      <c r="A8" s="97" t="s">
        <v>30</v>
      </c>
      <c r="B8" s="98"/>
      <c r="C8" s="25">
        <v>2306826566</v>
      </c>
      <c r="D8" s="25">
        <f>+E8-C8</f>
        <v>869426168</v>
      </c>
      <c r="E8" s="25">
        <v>3176252734</v>
      </c>
      <c r="F8" s="25">
        <v>2633386743.3099999</v>
      </c>
      <c r="G8" s="25">
        <v>2565444942.5599999</v>
      </c>
      <c r="H8" s="25">
        <v>542865990.69000006</v>
      </c>
      <c r="J8" s="26"/>
      <c r="K8" s="26"/>
    </row>
    <row r="9" spans="1:13" s="28" customFormat="1" ht="27" customHeight="1" x14ac:dyDescent="0.25">
      <c r="A9" s="95" t="s">
        <v>31</v>
      </c>
      <c r="B9" s="96"/>
      <c r="C9" s="27">
        <v>1117314197</v>
      </c>
      <c r="D9" s="27">
        <f t="shared" ref="D9:D72" si="0">+E9-C9</f>
        <v>-99287744</v>
      </c>
      <c r="E9" s="27">
        <v>1018026453</v>
      </c>
      <c r="F9" s="27">
        <v>1017955511.5300001</v>
      </c>
      <c r="G9" s="27">
        <v>1008189098.37</v>
      </c>
      <c r="H9" s="27">
        <v>70941.469999909401</v>
      </c>
      <c r="J9" s="29"/>
    </row>
    <row r="10" spans="1:13" ht="27" x14ac:dyDescent="0.25">
      <c r="A10" s="30"/>
      <c r="B10" s="31" t="s">
        <v>32</v>
      </c>
      <c r="C10" s="32">
        <v>613640373</v>
      </c>
      <c r="D10" s="33">
        <f t="shared" si="0"/>
        <v>-40794105</v>
      </c>
      <c r="E10" s="32">
        <v>572846268</v>
      </c>
      <c r="F10" s="34">
        <v>572846018.14999998</v>
      </c>
      <c r="G10" s="34">
        <v>572846018.14999998</v>
      </c>
      <c r="H10" s="34">
        <v>249.85000002384186</v>
      </c>
      <c r="L10" s="29"/>
    </row>
    <row r="11" spans="1:13" ht="27" x14ac:dyDescent="0.25">
      <c r="A11" s="30"/>
      <c r="B11" s="31" t="s">
        <v>33</v>
      </c>
      <c r="C11" s="32">
        <v>75992455</v>
      </c>
      <c r="D11" s="33">
        <f t="shared" si="0"/>
        <v>-8391998</v>
      </c>
      <c r="E11" s="32">
        <v>67600457</v>
      </c>
      <c r="F11" s="34">
        <v>67600183.060000002</v>
      </c>
      <c r="G11" s="34">
        <v>67600183.060000002</v>
      </c>
      <c r="H11" s="34">
        <v>273.93999999761581</v>
      </c>
      <c r="L11" s="29"/>
      <c r="M11" s="29"/>
    </row>
    <row r="12" spans="1:13" ht="27" x14ac:dyDescent="0.25">
      <c r="A12" s="30"/>
      <c r="B12" s="31" t="s">
        <v>34</v>
      </c>
      <c r="C12" s="32">
        <v>148084583</v>
      </c>
      <c r="D12" s="33">
        <f t="shared" si="0"/>
        <v>-12820404</v>
      </c>
      <c r="E12" s="32">
        <v>135264179</v>
      </c>
      <c r="F12" s="34">
        <v>135195054.97</v>
      </c>
      <c r="G12" s="34">
        <v>135195054.97</v>
      </c>
      <c r="H12" s="34">
        <v>69124.030000001192</v>
      </c>
      <c r="J12" s="29"/>
    </row>
    <row r="13" spans="1:13" x14ac:dyDescent="0.25">
      <c r="A13" s="30"/>
      <c r="B13" s="31" t="s">
        <v>35</v>
      </c>
      <c r="C13" s="32">
        <v>87680027</v>
      </c>
      <c r="D13" s="33">
        <f t="shared" si="0"/>
        <v>-9709334</v>
      </c>
      <c r="E13" s="32">
        <v>77970693</v>
      </c>
      <c r="F13" s="34">
        <v>77969556.680000007</v>
      </c>
      <c r="G13" s="34">
        <v>68207343.719999999</v>
      </c>
      <c r="H13" s="34">
        <v>1136.3199999928474</v>
      </c>
      <c r="J13" s="29"/>
    </row>
    <row r="14" spans="1:13" ht="27" x14ac:dyDescent="0.25">
      <c r="A14" s="30"/>
      <c r="B14" s="31" t="s">
        <v>36</v>
      </c>
      <c r="C14" s="32">
        <v>191916759</v>
      </c>
      <c r="D14" s="33">
        <f t="shared" si="0"/>
        <v>-30168844</v>
      </c>
      <c r="E14" s="32">
        <v>161747915</v>
      </c>
      <c r="F14" s="34">
        <v>161747757.73999998</v>
      </c>
      <c r="G14" s="34">
        <v>161743557.53999999</v>
      </c>
      <c r="H14" s="34">
        <v>157.26000002026558</v>
      </c>
      <c r="J14" s="29"/>
    </row>
    <row r="15" spans="1:13" x14ac:dyDescent="0.25">
      <c r="A15" s="30"/>
      <c r="B15" s="31" t="s">
        <v>37</v>
      </c>
      <c r="C15" s="32">
        <v>0</v>
      </c>
      <c r="D15" s="33">
        <f t="shared" si="0"/>
        <v>0</v>
      </c>
      <c r="E15" s="32">
        <v>0</v>
      </c>
      <c r="F15" s="34"/>
      <c r="G15" s="34">
        <v>0</v>
      </c>
      <c r="H15" s="34">
        <v>0</v>
      </c>
      <c r="J15" s="29"/>
    </row>
    <row r="16" spans="1:13" ht="27" x14ac:dyDescent="0.25">
      <c r="A16" s="30"/>
      <c r="B16" s="31" t="s">
        <v>38</v>
      </c>
      <c r="C16" s="32">
        <v>0</v>
      </c>
      <c r="D16" s="33">
        <f t="shared" si="0"/>
        <v>2596941</v>
      </c>
      <c r="E16" s="32">
        <v>2596941</v>
      </c>
      <c r="F16" s="34">
        <v>2596940.9300000002</v>
      </c>
      <c r="G16" s="34">
        <v>2596940.9300000002</v>
      </c>
      <c r="H16" s="34">
        <v>6.9999999832361937E-2</v>
      </c>
      <c r="J16" s="29"/>
    </row>
    <row r="17" spans="1:10" s="28" customFormat="1" ht="27.75" customHeight="1" x14ac:dyDescent="0.25">
      <c r="A17" s="95" t="s">
        <v>39</v>
      </c>
      <c r="B17" s="96"/>
      <c r="C17" s="27">
        <v>146563543</v>
      </c>
      <c r="D17" s="27">
        <f t="shared" si="0"/>
        <v>69578714</v>
      </c>
      <c r="E17" s="27">
        <v>216142257</v>
      </c>
      <c r="F17" s="27">
        <v>163739050.20000002</v>
      </c>
      <c r="G17" s="27">
        <v>159539192.5</v>
      </c>
      <c r="H17" s="27">
        <v>52403206.799999982</v>
      </c>
      <c r="J17" s="29"/>
    </row>
    <row r="18" spans="1:10" ht="40.5" x14ac:dyDescent="0.25">
      <c r="A18" s="30"/>
      <c r="B18" s="31" t="s">
        <v>40</v>
      </c>
      <c r="C18" s="32">
        <v>8132034</v>
      </c>
      <c r="D18" s="33">
        <f t="shared" si="0"/>
        <v>2851460</v>
      </c>
      <c r="E18" s="33">
        <v>10983494</v>
      </c>
      <c r="F18" s="33">
        <v>10931610.200000001</v>
      </c>
      <c r="G18" s="34">
        <v>10922153.9</v>
      </c>
      <c r="H18" s="34">
        <v>51883.799999998882</v>
      </c>
      <c r="J18" s="29"/>
    </row>
    <row r="19" spans="1:10" x14ac:dyDescent="0.25">
      <c r="A19" s="30"/>
      <c r="B19" s="31" t="s">
        <v>41</v>
      </c>
      <c r="C19" s="32">
        <v>2953197</v>
      </c>
      <c r="D19" s="33">
        <f t="shared" si="0"/>
        <v>13776670</v>
      </c>
      <c r="E19" s="33">
        <v>16729867</v>
      </c>
      <c r="F19" s="33">
        <v>16729827.48</v>
      </c>
      <c r="G19" s="34">
        <v>16729827.48</v>
      </c>
      <c r="H19" s="34">
        <v>39.519999999552965</v>
      </c>
      <c r="J19" s="29"/>
    </row>
    <row r="20" spans="1:10" ht="40.5" x14ac:dyDescent="0.25">
      <c r="A20" s="30"/>
      <c r="B20" s="31" t="s">
        <v>42</v>
      </c>
      <c r="C20" s="32">
        <v>0</v>
      </c>
      <c r="D20" s="33">
        <f t="shared" si="0"/>
        <v>0</v>
      </c>
      <c r="E20" s="33">
        <v>0</v>
      </c>
      <c r="F20" s="33">
        <v>0</v>
      </c>
      <c r="G20" s="34">
        <v>0</v>
      </c>
      <c r="H20" s="34">
        <v>0</v>
      </c>
      <c r="J20" s="29"/>
    </row>
    <row r="21" spans="1:10" ht="27" x14ac:dyDescent="0.25">
      <c r="A21" s="30"/>
      <c r="B21" s="31" t="s">
        <v>43</v>
      </c>
      <c r="C21" s="32">
        <v>92693778</v>
      </c>
      <c r="D21" s="33">
        <f t="shared" si="0"/>
        <v>31327836</v>
      </c>
      <c r="E21" s="33">
        <v>124021614</v>
      </c>
      <c r="F21" s="33">
        <v>74021353.189999998</v>
      </c>
      <c r="G21" s="34">
        <v>70012543.989999995</v>
      </c>
      <c r="H21" s="34">
        <v>50000260.810000002</v>
      </c>
      <c r="J21" s="29"/>
    </row>
    <row r="22" spans="1:10" ht="27" x14ac:dyDescent="0.25">
      <c r="A22" s="30"/>
      <c r="B22" s="31" t="s">
        <v>44</v>
      </c>
      <c r="C22" s="32">
        <v>5907115</v>
      </c>
      <c r="D22" s="33">
        <f t="shared" si="0"/>
        <v>9462016</v>
      </c>
      <c r="E22" s="33">
        <v>15369131</v>
      </c>
      <c r="F22" s="33">
        <v>14631158.120000001</v>
      </c>
      <c r="G22" s="34">
        <v>14629255.720000001</v>
      </c>
      <c r="H22" s="34">
        <v>737972.87999999896</v>
      </c>
      <c r="J22" s="29"/>
    </row>
    <row r="23" spans="1:10" ht="27" x14ac:dyDescent="0.25">
      <c r="A23" s="30"/>
      <c r="B23" s="31" t="s">
        <v>45</v>
      </c>
      <c r="C23" s="32">
        <v>34280475</v>
      </c>
      <c r="D23" s="33">
        <f t="shared" si="0"/>
        <v>10095668</v>
      </c>
      <c r="E23" s="33">
        <v>44376143</v>
      </c>
      <c r="F23" s="33">
        <v>42763359.409999996</v>
      </c>
      <c r="G23" s="34">
        <v>42763359.409999996</v>
      </c>
      <c r="H23" s="34">
        <v>1612783.5900000036</v>
      </c>
      <c r="J23" s="29"/>
    </row>
    <row r="24" spans="1:10" ht="40.5" x14ac:dyDescent="0.25">
      <c r="A24" s="30"/>
      <c r="B24" s="31" t="s">
        <v>46</v>
      </c>
      <c r="C24" s="32">
        <v>1572424</v>
      </c>
      <c r="D24" s="33">
        <f t="shared" si="0"/>
        <v>648698</v>
      </c>
      <c r="E24" s="33">
        <v>2221122</v>
      </c>
      <c r="F24" s="33">
        <v>2221083.58</v>
      </c>
      <c r="G24" s="34">
        <v>2045482.78</v>
      </c>
      <c r="H24" s="34">
        <v>38.419999999925494</v>
      </c>
      <c r="J24" s="29"/>
    </row>
    <row r="25" spans="1:10" ht="27" x14ac:dyDescent="0.25">
      <c r="A25" s="30"/>
      <c r="B25" s="31" t="s">
        <v>47</v>
      </c>
      <c r="C25" s="32">
        <v>0</v>
      </c>
      <c r="D25" s="33">
        <f t="shared" si="0"/>
        <v>0</v>
      </c>
      <c r="E25" s="33">
        <v>0</v>
      </c>
      <c r="F25" s="33">
        <v>0</v>
      </c>
      <c r="G25" s="34">
        <v>0</v>
      </c>
      <c r="H25" s="34">
        <v>0</v>
      </c>
      <c r="J25" s="29"/>
    </row>
    <row r="26" spans="1:10" ht="27" x14ac:dyDescent="0.25">
      <c r="A26" s="30"/>
      <c r="B26" s="31" t="s">
        <v>48</v>
      </c>
      <c r="C26" s="32">
        <v>1024520</v>
      </c>
      <c r="D26" s="33">
        <f t="shared" si="0"/>
        <v>1416366</v>
      </c>
      <c r="E26" s="33">
        <v>2440886</v>
      </c>
      <c r="F26" s="33">
        <v>2440658.2200000002</v>
      </c>
      <c r="G26" s="34">
        <v>2436569.2200000002</v>
      </c>
      <c r="H26" s="34">
        <v>227.77999999979511</v>
      </c>
      <c r="J26" s="29"/>
    </row>
    <row r="27" spans="1:10" s="28" customFormat="1" ht="25.5" customHeight="1" x14ac:dyDescent="0.25">
      <c r="A27" s="95" t="s">
        <v>49</v>
      </c>
      <c r="B27" s="96"/>
      <c r="C27" s="27">
        <v>444936331</v>
      </c>
      <c r="D27" s="27">
        <f t="shared" si="0"/>
        <v>694753747</v>
      </c>
      <c r="E27" s="27">
        <v>1139690078</v>
      </c>
      <c r="F27" s="27">
        <v>872361927.46000004</v>
      </c>
      <c r="G27" s="27">
        <v>824314626.13999999</v>
      </c>
      <c r="H27" s="27">
        <v>267328150.53999996</v>
      </c>
      <c r="J27" s="29"/>
    </row>
    <row r="28" spans="1:10" x14ac:dyDescent="0.25">
      <c r="A28" s="30"/>
      <c r="B28" s="31" t="s">
        <v>50</v>
      </c>
      <c r="C28" s="32">
        <v>25924522</v>
      </c>
      <c r="D28" s="33">
        <f t="shared" si="0"/>
        <v>147224029</v>
      </c>
      <c r="E28" s="32">
        <v>173148551</v>
      </c>
      <c r="F28" s="34">
        <v>62284487.25</v>
      </c>
      <c r="G28" s="34">
        <v>62211226.700000003</v>
      </c>
      <c r="H28" s="34">
        <v>110864063.75</v>
      </c>
      <c r="J28" s="29"/>
    </row>
    <row r="29" spans="1:10" x14ac:dyDescent="0.25">
      <c r="A29" s="30"/>
      <c r="B29" s="31" t="s">
        <v>51</v>
      </c>
      <c r="C29" s="32">
        <v>30082926</v>
      </c>
      <c r="D29" s="33">
        <f t="shared" si="0"/>
        <v>26528529</v>
      </c>
      <c r="E29" s="32">
        <v>56611455</v>
      </c>
      <c r="F29" s="34">
        <v>56356495.020000003</v>
      </c>
      <c r="G29" s="34">
        <v>55248919.380000003</v>
      </c>
      <c r="H29" s="34">
        <v>254959.97999999672</v>
      </c>
      <c r="J29" s="29"/>
    </row>
    <row r="30" spans="1:10" ht="40.5" x14ac:dyDescent="0.25">
      <c r="A30" s="30"/>
      <c r="B30" s="31" t="s">
        <v>52</v>
      </c>
      <c r="C30" s="32">
        <v>89856342</v>
      </c>
      <c r="D30" s="33">
        <f t="shared" si="0"/>
        <v>120547549</v>
      </c>
      <c r="E30" s="32">
        <v>210403891</v>
      </c>
      <c r="F30" s="34">
        <v>208305894.05000001</v>
      </c>
      <c r="G30" s="34">
        <v>198137014.46000001</v>
      </c>
      <c r="H30" s="34">
        <v>2097996.9499999881</v>
      </c>
      <c r="J30" s="29"/>
    </row>
    <row r="31" spans="1:10" ht="27" x14ac:dyDescent="0.25">
      <c r="A31" s="30"/>
      <c r="B31" s="31" t="s">
        <v>53</v>
      </c>
      <c r="C31" s="32">
        <v>10013330</v>
      </c>
      <c r="D31" s="33">
        <f t="shared" si="0"/>
        <v>10205020</v>
      </c>
      <c r="E31" s="32">
        <v>20218350</v>
      </c>
      <c r="F31" s="34">
        <v>18527756.129999999</v>
      </c>
      <c r="G31" s="34">
        <v>18524044.129999999</v>
      </c>
      <c r="H31" s="34">
        <v>1690593.870000001</v>
      </c>
      <c r="J31" s="29"/>
    </row>
    <row r="32" spans="1:10" ht="40.5" x14ac:dyDescent="0.25">
      <c r="A32" s="30"/>
      <c r="B32" s="31" t="s">
        <v>54</v>
      </c>
      <c r="C32" s="32">
        <v>196570610</v>
      </c>
      <c r="D32" s="33">
        <f t="shared" si="0"/>
        <v>289564884</v>
      </c>
      <c r="E32" s="32">
        <v>486135494</v>
      </c>
      <c r="F32" s="34">
        <v>334315060.19</v>
      </c>
      <c r="G32" s="34">
        <v>317254054.86000001</v>
      </c>
      <c r="H32" s="34">
        <v>151820433.81</v>
      </c>
      <c r="J32" s="29"/>
    </row>
    <row r="33" spans="1:10" ht="27" x14ac:dyDescent="0.25">
      <c r="A33" s="30"/>
      <c r="B33" s="31" t="s">
        <v>55</v>
      </c>
      <c r="C33" s="32">
        <v>64013440</v>
      </c>
      <c r="D33" s="33">
        <f t="shared" si="0"/>
        <v>80983589</v>
      </c>
      <c r="E33" s="32">
        <v>144997029</v>
      </c>
      <c r="F33" s="34">
        <v>144996993.08000001</v>
      </c>
      <c r="G33" s="34">
        <v>137838396.36000001</v>
      </c>
      <c r="H33" s="34">
        <v>35.919999986886978</v>
      </c>
      <c r="J33" s="29"/>
    </row>
    <row r="34" spans="1:10" ht="27" x14ac:dyDescent="0.25">
      <c r="A34" s="30"/>
      <c r="B34" s="31" t="s">
        <v>56</v>
      </c>
      <c r="C34" s="32">
        <v>1902576</v>
      </c>
      <c r="D34" s="33">
        <f t="shared" si="0"/>
        <v>-670532</v>
      </c>
      <c r="E34" s="32">
        <v>1232044</v>
      </c>
      <c r="F34" s="34">
        <v>1232027.8</v>
      </c>
      <c r="G34" s="34">
        <v>1232027.8</v>
      </c>
      <c r="H34" s="34">
        <v>16.199999999953434</v>
      </c>
      <c r="J34" s="29"/>
    </row>
    <row r="35" spans="1:10" x14ac:dyDescent="0.25">
      <c r="A35" s="30"/>
      <c r="B35" s="31" t="s">
        <v>57</v>
      </c>
      <c r="C35" s="32">
        <v>14808596</v>
      </c>
      <c r="D35" s="33">
        <f t="shared" si="0"/>
        <v>19429867</v>
      </c>
      <c r="E35" s="32">
        <v>34238463</v>
      </c>
      <c r="F35" s="34">
        <v>33638437.18</v>
      </c>
      <c r="G35" s="34">
        <v>21897699.199999999</v>
      </c>
      <c r="H35" s="34">
        <v>600025.8200000003</v>
      </c>
      <c r="J35" s="29"/>
    </row>
    <row r="36" spans="1:10" x14ac:dyDescent="0.25">
      <c r="A36" s="30"/>
      <c r="B36" s="31" t="s">
        <v>58</v>
      </c>
      <c r="C36" s="32">
        <v>11763989</v>
      </c>
      <c r="D36" s="33">
        <f t="shared" si="0"/>
        <v>940812</v>
      </c>
      <c r="E36" s="32">
        <v>12704801</v>
      </c>
      <c r="F36" s="34">
        <v>12704776.76</v>
      </c>
      <c r="G36" s="34">
        <v>11971243.25</v>
      </c>
      <c r="H36" s="34">
        <v>24.240000000223517</v>
      </c>
      <c r="J36" s="29"/>
    </row>
    <row r="37" spans="1:10" s="28" customFormat="1" ht="37.5" customHeight="1" x14ac:dyDescent="0.25">
      <c r="A37" s="95" t="s">
        <v>59</v>
      </c>
      <c r="B37" s="96"/>
      <c r="C37" s="27">
        <v>397889042</v>
      </c>
      <c r="D37" s="27">
        <f t="shared" si="0"/>
        <v>61648512</v>
      </c>
      <c r="E37" s="27">
        <v>459537554</v>
      </c>
      <c r="F37" s="27">
        <v>421494499.15999997</v>
      </c>
      <c r="G37" s="27">
        <v>420003864.49000001</v>
      </c>
      <c r="H37" s="27">
        <v>38043054.840000033</v>
      </c>
      <c r="J37" s="29"/>
    </row>
    <row r="38" spans="1:10" ht="27" x14ac:dyDescent="0.25">
      <c r="A38" s="30"/>
      <c r="B38" s="31" t="s">
        <v>60</v>
      </c>
      <c r="C38" s="32">
        <v>30960000</v>
      </c>
      <c r="D38" s="33">
        <f t="shared" si="0"/>
        <v>31813459</v>
      </c>
      <c r="E38" s="34">
        <v>62773459</v>
      </c>
      <c r="F38" s="34">
        <v>62773456.079999998</v>
      </c>
      <c r="G38" s="34">
        <v>62773456.079999998</v>
      </c>
      <c r="H38" s="34">
        <v>2.9200000017881393</v>
      </c>
      <c r="J38" s="29"/>
    </row>
    <row r="39" spans="1:10" ht="27" x14ac:dyDescent="0.25">
      <c r="A39" s="30"/>
      <c r="B39" s="31" t="s">
        <v>61</v>
      </c>
      <c r="C39" s="32">
        <v>0</v>
      </c>
      <c r="D39" s="33">
        <f t="shared" si="0"/>
        <v>0</v>
      </c>
      <c r="E39" s="34">
        <v>0</v>
      </c>
      <c r="F39" s="34">
        <v>0</v>
      </c>
      <c r="G39" s="34">
        <v>0</v>
      </c>
      <c r="H39" s="34">
        <v>0</v>
      </c>
      <c r="J39" s="29"/>
    </row>
    <row r="40" spans="1:10" x14ac:dyDescent="0.25">
      <c r="A40" s="30"/>
      <c r="B40" s="31" t="s">
        <v>62</v>
      </c>
      <c r="C40" s="32">
        <v>0</v>
      </c>
      <c r="D40" s="33">
        <f t="shared" si="0"/>
        <v>50395494</v>
      </c>
      <c r="E40" s="34">
        <v>50395494</v>
      </c>
      <c r="F40" s="34">
        <v>50395489.560000002</v>
      </c>
      <c r="G40" s="34">
        <v>50395489.560000002</v>
      </c>
      <c r="H40" s="34">
        <v>4.4399999976158142</v>
      </c>
      <c r="J40" s="29"/>
    </row>
    <row r="41" spans="1:10" x14ac:dyDescent="0.25">
      <c r="A41" s="30"/>
      <c r="B41" s="31" t="s">
        <v>63</v>
      </c>
      <c r="C41" s="32">
        <v>150778050</v>
      </c>
      <c r="D41" s="33">
        <f t="shared" si="0"/>
        <v>-4219196</v>
      </c>
      <c r="E41" s="34">
        <v>146558854</v>
      </c>
      <c r="F41" s="34">
        <v>108515895.41</v>
      </c>
      <c r="G41" s="34">
        <v>108191617.41</v>
      </c>
      <c r="H41" s="34">
        <v>38042958.590000004</v>
      </c>
      <c r="J41" s="29"/>
    </row>
    <row r="42" spans="1:10" x14ac:dyDescent="0.25">
      <c r="A42" s="30"/>
      <c r="B42" s="31" t="s">
        <v>64</v>
      </c>
      <c r="C42" s="32">
        <v>207630992</v>
      </c>
      <c r="D42" s="33">
        <f t="shared" si="0"/>
        <v>-15842745</v>
      </c>
      <c r="E42" s="34">
        <v>191788247</v>
      </c>
      <c r="F42" s="34">
        <v>191788158.10999998</v>
      </c>
      <c r="G42" s="34">
        <v>190621801.44</v>
      </c>
      <c r="H42" s="34">
        <v>88.890000015497208</v>
      </c>
      <c r="J42" s="29"/>
    </row>
    <row r="43" spans="1:10" ht="27" x14ac:dyDescent="0.25">
      <c r="A43" s="30"/>
      <c r="B43" s="31" t="s">
        <v>65</v>
      </c>
      <c r="C43" s="32">
        <v>0</v>
      </c>
      <c r="D43" s="33">
        <f t="shared" si="0"/>
        <v>0</v>
      </c>
      <c r="E43" s="34">
        <v>0</v>
      </c>
      <c r="F43" s="34">
        <v>0</v>
      </c>
      <c r="G43" s="34">
        <v>0</v>
      </c>
      <c r="H43" s="34">
        <v>0</v>
      </c>
      <c r="J43" s="29"/>
    </row>
    <row r="44" spans="1:10" ht="27" x14ac:dyDescent="0.25">
      <c r="A44" s="30"/>
      <c r="B44" s="31" t="s">
        <v>66</v>
      </c>
      <c r="C44" s="32">
        <v>0</v>
      </c>
      <c r="D44" s="33">
        <f t="shared" si="0"/>
        <v>0</v>
      </c>
      <c r="E44" s="34">
        <v>0</v>
      </c>
      <c r="F44" s="34">
        <v>0</v>
      </c>
      <c r="G44" s="34">
        <v>0</v>
      </c>
      <c r="H44" s="34">
        <v>0</v>
      </c>
      <c r="J44" s="29"/>
    </row>
    <row r="45" spans="1:10" x14ac:dyDescent="0.25">
      <c r="A45" s="30"/>
      <c r="B45" s="31" t="s">
        <v>67</v>
      </c>
      <c r="C45" s="32">
        <v>8520000</v>
      </c>
      <c r="D45" s="33">
        <f t="shared" si="0"/>
        <v>-498500</v>
      </c>
      <c r="E45" s="34">
        <v>8021500</v>
      </c>
      <c r="F45" s="34">
        <v>8021500</v>
      </c>
      <c r="G45" s="34">
        <v>8021500</v>
      </c>
      <c r="H45" s="34">
        <v>0</v>
      </c>
      <c r="J45" s="29"/>
    </row>
    <row r="46" spans="1:10" x14ac:dyDescent="0.25">
      <c r="A46" s="30"/>
      <c r="B46" s="31" t="s">
        <v>68</v>
      </c>
      <c r="C46" s="32">
        <v>0</v>
      </c>
      <c r="D46" s="33">
        <f t="shared" si="0"/>
        <v>0</v>
      </c>
      <c r="E46" s="34">
        <v>0</v>
      </c>
      <c r="F46" s="34">
        <v>0</v>
      </c>
      <c r="G46" s="34">
        <v>0</v>
      </c>
      <c r="H46" s="34">
        <v>0</v>
      </c>
      <c r="J46" s="29"/>
    </row>
    <row r="47" spans="1:10" s="28" customFormat="1" ht="36" customHeight="1" x14ac:dyDescent="0.25">
      <c r="A47" s="95" t="s">
        <v>69</v>
      </c>
      <c r="B47" s="96"/>
      <c r="C47" s="27">
        <v>621265</v>
      </c>
      <c r="D47" s="27">
        <f t="shared" si="0"/>
        <v>16895425</v>
      </c>
      <c r="E47" s="27">
        <v>17516690</v>
      </c>
      <c r="F47" s="27">
        <v>17473334.609999999</v>
      </c>
      <c r="G47" s="27">
        <v>16786792.370000001</v>
      </c>
      <c r="H47" s="27">
        <v>43355.390000000596</v>
      </c>
      <c r="J47" s="29"/>
    </row>
    <row r="48" spans="1:10" ht="27" x14ac:dyDescent="0.25">
      <c r="A48" s="30"/>
      <c r="B48" s="31" t="s">
        <v>70</v>
      </c>
      <c r="C48" s="32">
        <v>171290</v>
      </c>
      <c r="D48" s="33">
        <f t="shared" si="0"/>
        <v>3878745</v>
      </c>
      <c r="E48" s="34">
        <v>4050035</v>
      </c>
      <c r="F48" s="34">
        <v>4006974.77</v>
      </c>
      <c r="G48" s="34">
        <v>3972332.53</v>
      </c>
      <c r="H48" s="34">
        <v>43060.229999999981</v>
      </c>
      <c r="J48" s="29"/>
    </row>
    <row r="49" spans="1:10" ht="27" x14ac:dyDescent="0.25">
      <c r="A49" s="30"/>
      <c r="B49" s="31" t="s">
        <v>71</v>
      </c>
      <c r="C49" s="32">
        <v>0</v>
      </c>
      <c r="D49" s="33">
        <f t="shared" si="0"/>
        <v>685365</v>
      </c>
      <c r="E49" s="34">
        <v>685365</v>
      </c>
      <c r="F49" s="34">
        <v>685361.48</v>
      </c>
      <c r="G49" s="34">
        <v>685361.48</v>
      </c>
      <c r="H49" s="34">
        <v>3.5200000000186265</v>
      </c>
      <c r="J49" s="29"/>
    </row>
    <row r="50" spans="1:10" ht="27" x14ac:dyDescent="0.25">
      <c r="A50" s="30"/>
      <c r="B50" s="31" t="s">
        <v>72</v>
      </c>
      <c r="C50" s="32">
        <v>0</v>
      </c>
      <c r="D50" s="33">
        <f t="shared" si="0"/>
        <v>963549</v>
      </c>
      <c r="E50" s="34">
        <v>963549</v>
      </c>
      <c r="F50" s="34">
        <v>963544.84</v>
      </c>
      <c r="G50" s="34">
        <v>963544.84</v>
      </c>
      <c r="H50" s="34">
        <v>4.1600000000325963</v>
      </c>
      <c r="J50" s="29"/>
    </row>
    <row r="51" spans="1:10" ht="27" x14ac:dyDescent="0.25">
      <c r="A51" s="30"/>
      <c r="B51" s="31" t="s">
        <v>73</v>
      </c>
      <c r="C51" s="32">
        <v>0</v>
      </c>
      <c r="D51" s="33">
        <f t="shared" si="0"/>
        <v>1173694</v>
      </c>
      <c r="E51" s="34">
        <v>1173694</v>
      </c>
      <c r="F51" s="34">
        <v>1173693.73</v>
      </c>
      <c r="G51" s="34">
        <v>521793.73</v>
      </c>
      <c r="H51" s="34">
        <v>0.27000000001862645</v>
      </c>
      <c r="J51" s="29"/>
    </row>
    <row r="52" spans="1:10" ht="27" x14ac:dyDescent="0.25">
      <c r="A52" s="30"/>
      <c r="B52" s="31" t="s">
        <v>74</v>
      </c>
      <c r="C52" s="32">
        <v>0</v>
      </c>
      <c r="D52" s="33">
        <f t="shared" si="0"/>
        <v>0</v>
      </c>
      <c r="E52" s="34">
        <v>0</v>
      </c>
      <c r="F52" s="34">
        <v>0</v>
      </c>
      <c r="G52" s="34">
        <v>0</v>
      </c>
      <c r="H52" s="34">
        <v>0</v>
      </c>
      <c r="J52" s="29"/>
    </row>
    <row r="53" spans="1:10" ht="27" x14ac:dyDescent="0.25">
      <c r="A53" s="30"/>
      <c r="B53" s="31" t="s">
        <v>75</v>
      </c>
      <c r="C53" s="32">
        <v>418475</v>
      </c>
      <c r="D53" s="33">
        <f t="shared" si="0"/>
        <v>9273326</v>
      </c>
      <c r="E53" s="34">
        <v>9691801</v>
      </c>
      <c r="F53" s="34">
        <v>9691773.3100000005</v>
      </c>
      <c r="G53" s="34">
        <v>9691773.3100000005</v>
      </c>
      <c r="H53" s="34">
        <v>27.689999999478459</v>
      </c>
      <c r="J53" s="29"/>
    </row>
    <row r="54" spans="1:10" x14ac:dyDescent="0.25">
      <c r="A54" s="30"/>
      <c r="B54" s="31" t="s">
        <v>76</v>
      </c>
      <c r="C54" s="32">
        <v>0</v>
      </c>
      <c r="D54" s="33">
        <f t="shared" si="0"/>
        <v>0</v>
      </c>
      <c r="E54" s="34">
        <v>0</v>
      </c>
      <c r="F54" s="34">
        <v>0</v>
      </c>
      <c r="G54" s="34">
        <v>0</v>
      </c>
      <c r="H54" s="34">
        <v>0</v>
      </c>
      <c r="J54" s="29"/>
    </row>
    <row r="55" spans="1:10" x14ac:dyDescent="0.25">
      <c r="A55" s="30"/>
      <c r="B55" s="31" t="s">
        <v>77</v>
      </c>
      <c r="C55" s="32">
        <v>0</v>
      </c>
      <c r="D55" s="33">
        <f t="shared" si="0"/>
        <v>0</v>
      </c>
      <c r="E55" s="34">
        <v>0</v>
      </c>
      <c r="F55" s="34">
        <v>0</v>
      </c>
      <c r="G55" s="34"/>
      <c r="H55" s="34">
        <v>0</v>
      </c>
      <c r="J55" s="29"/>
    </row>
    <row r="56" spans="1:10" x14ac:dyDescent="0.25">
      <c r="A56" s="30"/>
      <c r="B56" s="31" t="s">
        <v>78</v>
      </c>
      <c r="C56" s="32">
        <v>31500</v>
      </c>
      <c r="D56" s="33">
        <f t="shared" si="0"/>
        <v>920746</v>
      </c>
      <c r="E56" s="34">
        <v>952246</v>
      </c>
      <c r="F56" s="34">
        <v>951986.48</v>
      </c>
      <c r="G56" s="34">
        <v>951986.48</v>
      </c>
      <c r="H56" s="34">
        <v>259.52000000001863</v>
      </c>
      <c r="J56" s="29"/>
    </row>
    <row r="57" spans="1:10" s="28" customFormat="1" ht="12.75" customHeight="1" x14ac:dyDescent="0.25">
      <c r="A57" s="95" t="s">
        <v>79</v>
      </c>
      <c r="B57" s="96"/>
      <c r="C57" s="27">
        <v>98721277</v>
      </c>
      <c r="D57" s="27">
        <f t="shared" si="0"/>
        <v>147559831</v>
      </c>
      <c r="E57" s="27">
        <v>246281108</v>
      </c>
      <c r="F57" s="27">
        <v>66304146.550000004</v>
      </c>
      <c r="G57" s="27">
        <v>66304146.550000004</v>
      </c>
      <c r="H57" s="27">
        <v>179976961.44999999</v>
      </c>
      <c r="J57" s="29"/>
    </row>
    <row r="58" spans="1:10" ht="27" x14ac:dyDescent="0.25">
      <c r="A58" s="30"/>
      <c r="B58" s="31" t="s">
        <v>80</v>
      </c>
      <c r="C58" s="32">
        <v>98721277</v>
      </c>
      <c r="D58" s="33">
        <f t="shared" si="0"/>
        <v>132936343</v>
      </c>
      <c r="E58" s="34">
        <v>231657620</v>
      </c>
      <c r="F58" s="34">
        <v>51680659.490000002</v>
      </c>
      <c r="G58" s="34">
        <v>51680659.490000002</v>
      </c>
      <c r="H58" s="34">
        <v>179976960.50999999</v>
      </c>
      <c r="J58" s="29"/>
    </row>
    <row r="59" spans="1:10" x14ac:dyDescent="0.25">
      <c r="A59" s="30"/>
      <c r="B59" s="31" t="s">
        <v>81</v>
      </c>
      <c r="C59" s="32">
        <v>0</v>
      </c>
      <c r="D59" s="33">
        <f t="shared" si="0"/>
        <v>14623488</v>
      </c>
      <c r="E59" s="34">
        <v>14623488</v>
      </c>
      <c r="F59" s="34">
        <v>14623487.060000001</v>
      </c>
      <c r="G59" s="34">
        <v>14623487.060000001</v>
      </c>
      <c r="H59" s="34">
        <v>0.93999999947845936</v>
      </c>
      <c r="J59" s="29"/>
    </row>
    <row r="60" spans="1:10" ht="27" x14ac:dyDescent="0.25">
      <c r="A60" s="30"/>
      <c r="B60" s="31" t="s">
        <v>82</v>
      </c>
      <c r="C60" s="32">
        <v>0</v>
      </c>
      <c r="D60" s="33">
        <f t="shared" si="0"/>
        <v>0</v>
      </c>
      <c r="E60" s="34">
        <v>0</v>
      </c>
      <c r="F60" s="34">
        <v>0</v>
      </c>
      <c r="G60" s="34">
        <v>0</v>
      </c>
      <c r="H60" s="34">
        <v>0</v>
      </c>
      <c r="J60" s="29"/>
    </row>
    <row r="61" spans="1:10" s="28" customFormat="1" ht="39" customHeight="1" x14ac:dyDescent="0.25">
      <c r="A61" s="95" t="s">
        <v>83</v>
      </c>
      <c r="B61" s="96"/>
      <c r="C61" s="27">
        <v>100780911</v>
      </c>
      <c r="D61" s="27">
        <f t="shared" si="0"/>
        <v>-60294435</v>
      </c>
      <c r="E61" s="27">
        <v>40486476</v>
      </c>
      <c r="F61" s="27">
        <v>35486176.390000001</v>
      </c>
      <c r="G61" s="27">
        <v>31735124.73</v>
      </c>
      <c r="H61" s="27">
        <v>5000299.6099999994</v>
      </c>
      <c r="J61" s="29"/>
    </row>
    <row r="62" spans="1:10" ht="27" x14ac:dyDescent="0.25">
      <c r="A62" s="30"/>
      <c r="B62" s="31" t="s">
        <v>84</v>
      </c>
      <c r="C62" s="32">
        <v>0</v>
      </c>
      <c r="D62" s="33">
        <f t="shared" si="0"/>
        <v>0</v>
      </c>
      <c r="E62" s="34">
        <v>0</v>
      </c>
      <c r="F62" s="34">
        <v>0</v>
      </c>
      <c r="G62" s="34"/>
      <c r="H62" s="34">
        <v>0</v>
      </c>
      <c r="J62" s="29"/>
    </row>
    <row r="63" spans="1:10" ht="27" x14ac:dyDescent="0.25">
      <c r="A63" s="30"/>
      <c r="B63" s="31" t="s">
        <v>85</v>
      </c>
      <c r="C63" s="32">
        <v>0</v>
      </c>
      <c r="D63" s="33">
        <f t="shared" si="0"/>
        <v>0</v>
      </c>
      <c r="E63" s="34">
        <v>0</v>
      </c>
      <c r="F63" s="34">
        <v>0</v>
      </c>
      <c r="G63" s="34"/>
      <c r="H63" s="34">
        <v>0</v>
      </c>
      <c r="J63" s="29"/>
    </row>
    <row r="64" spans="1:10" x14ac:dyDescent="0.25">
      <c r="A64" s="30"/>
      <c r="B64" s="31" t="s">
        <v>86</v>
      </c>
      <c r="C64" s="32">
        <v>0</v>
      </c>
      <c r="D64" s="33">
        <f t="shared" si="0"/>
        <v>0</v>
      </c>
      <c r="E64" s="34">
        <v>0</v>
      </c>
      <c r="F64" s="34">
        <v>0</v>
      </c>
      <c r="G64" s="34"/>
      <c r="H64" s="34">
        <v>0</v>
      </c>
      <c r="J64" s="29"/>
    </row>
    <row r="65" spans="1:10" x14ac:dyDescent="0.25">
      <c r="A65" s="30"/>
      <c r="B65" s="31" t="s">
        <v>87</v>
      </c>
      <c r="C65" s="32">
        <v>0</v>
      </c>
      <c r="D65" s="33">
        <f t="shared" si="0"/>
        <v>0</v>
      </c>
      <c r="E65" s="34">
        <v>0</v>
      </c>
      <c r="F65" s="34">
        <v>0</v>
      </c>
      <c r="G65" s="34"/>
      <c r="H65" s="34">
        <v>0</v>
      </c>
      <c r="J65" s="29"/>
    </row>
    <row r="66" spans="1:10" ht="27" x14ac:dyDescent="0.25">
      <c r="A66" s="30"/>
      <c r="B66" s="31" t="s">
        <v>88</v>
      </c>
      <c r="C66" s="32">
        <v>36780911</v>
      </c>
      <c r="D66" s="33">
        <f t="shared" si="0"/>
        <v>-1294435</v>
      </c>
      <c r="E66" s="34">
        <v>35486476</v>
      </c>
      <c r="F66" s="34">
        <v>35486176.390000001</v>
      </c>
      <c r="G66" s="34">
        <v>31735124.73</v>
      </c>
      <c r="H66" s="34">
        <v>299.60999999940395</v>
      </c>
      <c r="J66" s="29"/>
    </row>
    <row r="67" spans="1:10" ht="27" x14ac:dyDescent="0.25">
      <c r="A67" s="30"/>
      <c r="B67" s="31" t="s">
        <v>89</v>
      </c>
      <c r="C67" s="32">
        <v>0</v>
      </c>
      <c r="D67" s="33">
        <f t="shared" si="0"/>
        <v>0</v>
      </c>
      <c r="E67" s="34">
        <v>0</v>
      </c>
      <c r="F67" s="34">
        <v>0</v>
      </c>
      <c r="G67" s="34"/>
      <c r="H67" s="34">
        <v>0</v>
      </c>
      <c r="J67" s="29"/>
    </row>
    <row r="68" spans="1:10" x14ac:dyDescent="0.25">
      <c r="A68" s="30"/>
      <c r="B68" s="31" t="s">
        <v>90</v>
      </c>
      <c r="C68" s="32">
        <v>0</v>
      </c>
      <c r="D68" s="33">
        <f t="shared" si="0"/>
        <v>0</v>
      </c>
      <c r="E68" s="34">
        <v>0</v>
      </c>
      <c r="F68" s="34">
        <v>0</v>
      </c>
      <c r="G68" s="34"/>
      <c r="H68" s="34">
        <v>0</v>
      </c>
      <c r="J68" s="29"/>
    </row>
    <row r="69" spans="1:10" ht="40.5" x14ac:dyDescent="0.25">
      <c r="A69" s="30"/>
      <c r="B69" s="31" t="s">
        <v>91</v>
      </c>
      <c r="C69" s="32">
        <v>64000000</v>
      </c>
      <c r="D69" s="33">
        <f t="shared" si="0"/>
        <v>-59000000</v>
      </c>
      <c r="E69" s="34">
        <v>5000000</v>
      </c>
      <c r="F69" s="34">
        <v>0</v>
      </c>
      <c r="G69" s="34">
        <v>0</v>
      </c>
      <c r="H69" s="34">
        <v>5000000</v>
      </c>
      <c r="J69" s="35"/>
    </row>
    <row r="70" spans="1:10" s="28" customFormat="1" ht="25.5" customHeight="1" x14ac:dyDescent="0.25">
      <c r="A70" s="95" t="s">
        <v>92</v>
      </c>
      <c r="B70" s="96"/>
      <c r="C70" s="27">
        <v>0</v>
      </c>
      <c r="D70" s="27">
        <f t="shared" si="0"/>
        <v>0</v>
      </c>
      <c r="E70" s="27">
        <v>0</v>
      </c>
      <c r="F70" s="27">
        <v>0</v>
      </c>
      <c r="G70" s="27">
        <v>0</v>
      </c>
      <c r="H70" s="27">
        <v>0</v>
      </c>
      <c r="I70" s="36"/>
      <c r="J70" s="35"/>
    </row>
    <row r="71" spans="1:10" x14ac:dyDescent="0.25">
      <c r="A71" s="30"/>
      <c r="B71" s="31" t="s">
        <v>93</v>
      </c>
      <c r="C71" s="32">
        <v>0</v>
      </c>
      <c r="D71" s="33">
        <f t="shared" si="0"/>
        <v>0</v>
      </c>
      <c r="E71" s="32">
        <v>0</v>
      </c>
      <c r="F71" s="32">
        <v>0</v>
      </c>
      <c r="G71" s="32">
        <v>0</v>
      </c>
      <c r="H71" s="34">
        <v>0</v>
      </c>
      <c r="J71" s="35"/>
    </row>
    <row r="72" spans="1:10" x14ac:dyDescent="0.25">
      <c r="A72" s="30"/>
      <c r="B72" s="31" t="s">
        <v>94</v>
      </c>
      <c r="C72" s="32">
        <v>0</v>
      </c>
      <c r="D72" s="33">
        <f t="shared" si="0"/>
        <v>0</v>
      </c>
      <c r="E72" s="32">
        <v>0</v>
      </c>
      <c r="F72" s="32">
        <v>0</v>
      </c>
      <c r="G72" s="32">
        <v>0</v>
      </c>
      <c r="H72" s="34">
        <v>0</v>
      </c>
    </row>
    <row r="73" spans="1:10" x14ac:dyDescent="0.25">
      <c r="A73" s="30"/>
      <c r="B73" s="31" t="s">
        <v>95</v>
      </c>
      <c r="C73" s="32">
        <v>0</v>
      </c>
      <c r="D73" s="33">
        <f t="shared" ref="D73:D136" si="1">+E73-C73</f>
        <v>0</v>
      </c>
      <c r="E73" s="32">
        <v>0</v>
      </c>
      <c r="F73" s="32">
        <v>0</v>
      </c>
      <c r="G73" s="32">
        <v>0</v>
      </c>
      <c r="H73" s="34">
        <v>0</v>
      </c>
      <c r="J73" s="29"/>
    </row>
    <row r="74" spans="1:10" s="28" customFormat="1" ht="15" customHeight="1" x14ac:dyDescent="0.25">
      <c r="A74" s="95" t="s">
        <v>96</v>
      </c>
      <c r="B74" s="96"/>
      <c r="C74" s="27">
        <v>0</v>
      </c>
      <c r="D74" s="27">
        <f t="shared" si="1"/>
        <v>38572118</v>
      </c>
      <c r="E74" s="27">
        <v>38572118</v>
      </c>
      <c r="F74" s="27">
        <v>38572097.409999996</v>
      </c>
      <c r="G74" s="27">
        <v>38572097.409999996</v>
      </c>
      <c r="H74" s="27">
        <v>20.590000003576279</v>
      </c>
      <c r="J74" s="29"/>
    </row>
    <row r="75" spans="1:10" ht="27" x14ac:dyDescent="0.25">
      <c r="A75" s="30"/>
      <c r="B75" s="31" t="s">
        <v>97</v>
      </c>
      <c r="C75" s="32">
        <v>0</v>
      </c>
      <c r="D75" s="33">
        <f t="shared" si="1"/>
        <v>0</v>
      </c>
      <c r="E75" s="32">
        <v>0</v>
      </c>
      <c r="F75" s="32">
        <v>0</v>
      </c>
      <c r="G75" s="32">
        <v>0</v>
      </c>
      <c r="H75" s="34">
        <v>0</v>
      </c>
      <c r="J75" s="29"/>
    </row>
    <row r="76" spans="1:10" x14ac:dyDescent="0.25">
      <c r="A76" s="30"/>
      <c r="B76" s="31" t="s">
        <v>98</v>
      </c>
      <c r="C76" s="32">
        <v>0</v>
      </c>
      <c r="D76" s="33">
        <f t="shared" si="1"/>
        <v>0</v>
      </c>
      <c r="E76" s="32">
        <v>0</v>
      </c>
      <c r="F76" s="32">
        <v>0</v>
      </c>
      <c r="G76" s="32">
        <v>0</v>
      </c>
      <c r="H76" s="34">
        <v>0</v>
      </c>
      <c r="J76" s="29"/>
    </row>
    <row r="77" spans="1:10" ht="27" x14ac:dyDescent="0.25">
      <c r="A77" s="30"/>
      <c r="B77" s="31" t="s">
        <v>99</v>
      </c>
      <c r="C77" s="32">
        <v>0</v>
      </c>
      <c r="D77" s="33">
        <f t="shared" si="1"/>
        <v>0</v>
      </c>
      <c r="E77" s="32">
        <v>0</v>
      </c>
      <c r="F77" s="32">
        <v>0</v>
      </c>
      <c r="G77" s="32">
        <v>0</v>
      </c>
      <c r="H77" s="34">
        <v>0</v>
      </c>
      <c r="J77" s="29"/>
    </row>
    <row r="78" spans="1:10" x14ac:dyDescent="0.25">
      <c r="A78" s="30"/>
      <c r="B78" s="31" t="s">
        <v>100</v>
      </c>
      <c r="C78" s="32">
        <v>0</v>
      </c>
      <c r="D78" s="33">
        <f t="shared" si="1"/>
        <v>0</v>
      </c>
      <c r="E78" s="32">
        <v>0</v>
      </c>
      <c r="F78" s="32">
        <v>0</v>
      </c>
      <c r="G78" s="32">
        <v>0</v>
      </c>
      <c r="H78" s="34">
        <v>0</v>
      </c>
      <c r="J78" s="29"/>
    </row>
    <row r="79" spans="1:10" x14ac:dyDescent="0.25">
      <c r="A79" s="30"/>
      <c r="B79" s="31" t="s">
        <v>101</v>
      </c>
      <c r="C79" s="32">
        <v>0</v>
      </c>
      <c r="D79" s="33">
        <f t="shared" si="1"/>
        <v>0</v>
      </c>
      <c r="E79" s="32">
        <v>0</v>
      </c>
      <c r="F79" s="32">
        <v>0</v>
      </c>
      <c r="G79" s="32">
        <v>0</v>
      </c>
      <c r="H79" s="34">
        <v>0</v>
      </c>
      <c r="J79" s="29"/>
    </row>
    <row r="80" spans="1:10" x14ac:dyDescent="0.25">
      <c r="A80" s="30"/>
      <c r="B80" s="31" t="s">
        <v>102</v>
      </c>
      <c r="C80" s="32">
        <v>0</v>
      </c>
      <c r="D80" s="33">
        <f t="shared" si="1"/>
        <v>0</v>
      </c>
      <c r="E80" s="32">
        <v>0</v>
      </c>
      <c r="F80" s="32">
        <v>0</v>
      </c>
      <c r="G80" s="32">
        <v>0</v>
      </c>
      <c r="H80" s="34">
        <v>0</v>
      </c>
      <c r="J80" s="29"/>
    </row>
    <row r="81" spans="1:11 16384:16384" ht="27" x14ac:dyDescent="0.25">
      <c r="A81" s="30"/>
      <c r="B81" s="31" t="s">
        <v>103</v>
      </c>
      <c r="C81" s="32">
        <v>0</v>
      </c>
      <c r="D81" s="33">
        <f t="shared" si="1"/>
        <v>38572118</v>
      </c>
      <c r="E81" s="32">
        <v>38572118</v>
      </c>
      <c r="F81" s="32">
        <v>38572097.409999996</v>
      </c>
      <c r="G81" s="32">
        <v>38572097.409999996</v>
      </c>
      <c r="H81" s="34">
        <v>20.590000003576279</v>
      </c>
      <c r="J81" s="29"/>
    </row>
    <row r="82" spans="1:11 16384:16384" ht="27.75" customHeight="1" x14ac:dyDescent="0.25">
      <c r="A82" s="95" t="s">
        <v>104</v>
      </c>
      <c r="B82" s="96"/>
      <c r="C82" s="27">
        <v>878501842</v>
      </c>
      <c r="D82" s="27">
        <f t="shared" si="1"/>
        <v>143149068</v>
      </c>
      <c r="E82" s="27">
        <v>1021650910</v>
      </c>
      <c r="F82" s="27">
        <v>954776920.50000012</v>
      </c>
      <c r="G82" s="27">
        <v>932625878.66000021</v>
      </c>
      <c r="H82" s="27">
        <v>66873989.499999881</v>
      </c>
      <c r="J82" s="29"/>
      <c r="K82" s="37"/>
    </row>
    <row r="83" spans="1:11 16384:16384" ht="23.25" customHeight="1" x14ac:dyDescent="0.25">
      <c r="A83" s="95" t="s">
        <v>31</v>
      </c>
      <c r="B83" s="96"/>
      <c r="C83" s="25">
        <v>113334421</v>
      </c>
      <c r="D83" s="25">
        <f t="shared" si="1"/>
        <v>-13707212</v>
      </c>
      <c r="E83" s="25">
        <v>99627209</v>
      </c>
      <c r="F83" s="25">
        <v>99627146.159999996</v>
      </c>
      <c r="G83" s="25">
        <v>98519216.830000013</v>
      </c>
      <c r="H83" s="25">
        <v>62.840000003576279</v>
      </c>
      <c r="J83" s="29"/>
    </row>
    <row r="84" spans="1:11 16384:16384" ht="27" x14ac:dyDescent="0.25">
      <c r="A84" s="30"/>
      <c r="B84" s="31" t="s">
        <v>32</v>
      </c>
      <c r="C84" s="32">
        <v>72969831</v>
      </c>
      <c r="D84" s="33">
        <f t="shared" si="1"/>
        <v>-9317882</v>
      </c>
      <c r="E84" s="32">
        <v>63651949</v>
      </c>
      <c r="F84" s="32">
        <v>63651938.270000003</v>
      </c>
      <c r="G84" s="32">
        <v>63651938.270000003</v>
      </c>
      <c r="H84" s="34">
        <v>10.729999996721745</v>
      </c>
      <c r="J84" s="29"/>
    </row>
    <row r="85" spans="1:11 16384:16384" ht="27" x14ac:dyDescent="0.25">
      <c r="A85" s="30"/>
      <c r="B85" s="31" t="s">
        <v>33</v>
      </c>
      <c r="C85" s="32">
        <v>0</v>
      </c>
      <c r="D85" s="33">
        <f t="shared" si="1"/>
        <v>0</v>
      </c>
      <c r="E85" s="32">
        <v>0</v>
      </c>
      <c r="F85" s="32">
        <v>0</v>
      </c>
      <c r="G85" s="32">
        <v>0</v>
      </c>
      <c r="H85" s="34">
        <v>0</v>
      </c>
      <c r="J85" s="29"/>
      <c r="XFD85" s="38">
        <v>0</v>
      </c>
    </row>
    <row r="86" spans="1:11 16384:16384" ht="27" x14ac:dyDescent="0.25">
      <c r="A86" s="30"/>
      <c r="B86" s="31" t="s">
        <v>34</v>
      </c>
      <c r="C86" s="32">
        <v>17710265</v>
      </c>
      <c r="D86" s="33">
        <f t="shared" si="1"/>
        <v>-1504213</v>
      </c>
      <c r="E86" s="32">
        <v>16206052</v>
      </c>
      <c r="F86" s="32">
        <v>16206016.539999999</v>
      </c>
      <c r="G86" s="32">
        <v>16206016.539999999</v>
      </c>
      <c r="H86" s="34">
        <v>35.46000000089407</v>
      </c>
      <c r="J86" s="29"/>
    </row>
    <row r="87" spans="1:11 16384:16384" x14ac:dyDescent="0.25">
      <c r="A87" s="30"/>
      <c r="B87" s="31" t="s">
        <v>35</v>
      </c>
      <c r="C87" s="32">
        <v>9697105</v>
      </c>
      <c r="D87" s="33">
        <f t="shared" si="1"/>
        <v>-2011481</v>
      </c>
      <c r="E87" s="32">
        <v>7685624</v>
      </c>
      <c r="F87" s="32">
        <v>7685615.6699999999</v>
      </c>
      <c r="G87" s="32">
        <v>6577686.3399999999</v>
      </c>
      <c r="H87" s="34">
        <v>8.3300000000745058</v>
      </c>
      <c r="J87" s="29"/>
    </row>
    <row r="88" spans="1:11 16384:16384" ht="27" x14ac:dyDescent="0.25">
      <c r="A88" s="30"/>
      <c r="B88" s="31" t="s">
        <v>36</v>
      </c>
      <c r="C88" s="32">
        <v>12957220</v>
      </c>
      <c r="D88" s="33">
        <f t="shared" si="1"/>
        <v>-1025253</v>
      </c>
      <c r="E88" s="32">
        <v>11931967</v>
      </c>
      <c r="F88" s="32">
        <v>11931958.68</v>
      </c>
      <c r="G88" s="32">
        <v>11931958.68</v>
      </c>
      <c r="H88" s="34">
        <v>8.3200000002980232</v>
      </c>
      <c r="J88" s="29"/>
    </row>
    <row r="89" spans="1:11 16384:16384" x14ac:dyDescent="0.25">
      <c r="A89" s="30"/>
      <c r="B89" s="31" t="s">
        <v>37</v>
      </c>
      <c r="C89" s="32">
        <v>0</v>
      </c>
      <c r="D89" s="33">
        <f t="shared" si="1"/>
        <v>0</v>
      </c>
      <c r="E89" s="32">
        <v>0</v>
      </c>
      <c r="F89" s="32">
        <v>0</v>
      </c>
      <c r="G89" s="32">
        <v>0</v>
      </c>
      <c r="H89" s="34">
        <v>0</v>
      </c>
      <c r="J89" s="29"/>
    </row>
    <row r="90" spans="1:11 16384:16384" ht="27" x14ac:dyDescent="0.25">
      <c r="A90" s="30"/>
      <c r="B90" s="31" t="s">
        <v>38</v>
      </c>
      <c r="C90" s="32">
        <v>0</v>
      </c>
      <c r="D90" s="33">
        <f t="shared" si="1"/>
        <v>151617</v>
      </c>
      <c r="E90" s="32">
        <v>151617</v>
      </c>
      <c r="F90" s="32">
        <v>151617</v>
      </c>
      <c r="G90" s="32">
        <v>151617</v>
      </c>
      <c r="H90" s="34">
        <v>0</v>
      </c>
      <c r="J90" s="29"/>
    </row>
    <row r="91" spans="1:11 16384:16384" s="28" customFormat="1" ht="21.75" customHeight="1" x14ac:dyDescent="0.25">
      <c r="A91" s="95" t="s">
        <v>39</v>
      </c>
      <c r="B91" s="96"/>
      <c r="C91" s="27">
        <v>101460305</v>
      </c>
      <c r="D91" s="27">
        <f t="shared" si="1"/>
        <v>-3832093</v>
      </c>
      <c r="E91" s="27">
        <v>97628212</v>
      </c>
      <c r="F91" s="27">
        <v>97246579.420000002</v>
      </c>
      <c r="G91" s="27">
        <v>96784122.670000002</v>
      </c>
      <c r="H91" s="27">
        <v>381632.57999999821</v>
      </c>
      <c r="J91" s="29"/>
    </row>
    <row r="92" spans="1:11 16384:16384" ht="40.5" x14ac:dyDescent="0.25">
      <c r="A92" s="30"/>
      <c r="B92" s="31" t="s">
        <v>40</v>
      </c>
      <c r="C92" s="32">
        <v>4202538</v>
      </c>
      <c r="D92" s="33">
        <f t="shared" si="1"/>
        <v>-651991</v>
      </c>
      <c r="E92" s="32">
        <v>3550547</v>
      </c>
      <c r="F92" s="32">
        <v>3550491.77</v>
      </c>
      <c r="G92" s="32">
        <v>3531085.42</v>
      </c>
      <c r="H92" s="34">
        <v>55.229999999981374</v>
      </c>
      <c r="J92" s="39"/>
    </row>
    <row r="93" spans="1:11 16384:16384" x14ac:dyDescent="0.25">
      <c r="A93" s="30"/>
      <c r="B93" s="31" t="s">
        <v>41</v>
      </c>
      <c r="C93" s="32">
        <v>12323115</v>
      </c>
      <c r="D93" s="33">
        <f t="shared" si="1"/>
        <v>2042956</v>
      </c>
      <c r="E93" s="32">
        <v>14366071</v>
      </c>
      <c r="F93" s="32">
        <v>14366060.810000001</v>
      </c>
      <c r="G93" s="32">
        <v>14366060.810000001</v>
      </c>
      <c r="H93" s="34">
        <v>10.189999999478459</v>
      </c>
      <c r="J93" s="29"/>
    </row>
    <row r="94" spans="1:11 16384:16384" ht="40.5" x14ac:dyDescent="0.25">
      <c r="A94" s="30"/>
      <c r="B94" s="31" t="s">
        <v>42</v>
      </c>
      <c r="C94" s="32">
        <v>0</v>
      </c>
      <c r="D94" s="33">
        <f t="shared" si="1"/>
        <v>0</v>
      </c>
      <c r="E94" s="32">
        <v>0</v>
      </c>
      <c r="F94" s="32">
        <v>0</v>
      </c>
      <c r="G94" s="32">
        <v>0</v>
      </c>
      <c r="H94" s="34">
        <v>0</v>
      </c>
      <c r="J94" s="29"/>
    </row>
    <row r="95" spans="1:11 16384:16384" ht="27" x14ac:dyDescent="0.25">
      <c r="A95" s="30"/>
      <c r="B95" s="31" t="s">
        <v>43</v>
      </c>
      <c r="C95" s="32">
        <v>39042862</v>
      </c>
      <c r="D95" s="33">
        <f t="shared" si="1"/>
        <v>-6369090</v>
      </c>
      <c r="E95" s="32">
        <v>32673772</v>
      </c>
      <c r="F95" s="32">
        <v>32292327.84</v>
      </c>
      <c r="G95" s="32">
        <v>31864765.760000002</v>
      </c>
      <c r="H95" s="34">
        <v>381444.16000000015</v>
      </c>
      <c r="J95" s="29"/>
    </row>
    <row r="96" spans="1:11 16384:16384" ht="27" x14ac:dyDescent="0.25">
      <c r="A96" s="30"/>
      <c r="B96" s="31" t="s">
        <v>44</v>
      </c>
      <c r="C96" s="32">
        <v>1395592</v>
      </c>
      <c r="D96" s="33">
        <f t="shared" si="1"/>
        <v>722854</v>
      </c>
      <c r="E96" s="32">
        <v>2118446</v>
      </c>
      <c r="F96" s="32">
        <v>2118412.94</v>
      </c>
      <c r="G96" s="32">
        <v>2106942.86</v>
      </c>
      <c r="H96" s="34">
        <v>33.060000000055879</v>
      </c>
      <c r="J96" s="29"/>
    </row>
    <row r="97" spans="1:10" ht="27" x14ac:dyDescent="0.25">
      <c r="A97" s="30"/>
      <c r="B97" s="31" t="s">
        <v>45</v>
      </c>
      <c r="C97" s="32">
        <v>37754117</v>
      </c>
      <c r="D97" s="33">
        <f t="shared" si="1"/>
        <v>3470942</v>
      </c>
      <c r="E97" s="32">
        <v>41225059</v>
      </c>
      <c r="F97" s="32">
        <v>41225044.479999997</v>
      </c>
      <c r="G97" s="32">
        <v>41225044.479999997</v>
      </c>
      <c r="H97" s="34">
        <v>14.520000003278255</v>
      </c>
      <c r="J97" s="29"/>
    </row>
    <row r="98" spans="1:10" ht="40.5" x14ac:dyDescent="0.25">
      <c r="A98" s="30"/>
      <c r="B98" s="31" t="s">
        <v>46</v>
      </c>
      <c r="C98" s="32">
        <v>2617700</v>
      </c>
      <c r="D98" s="33">
        <f t="shared" si="1"/>
        <v>-966910</v>
      </c>
      <c r="E98" s="32">
        <v>1650790</v>
      </c>
      <c r="F98" s="32">
        <v>1650774.37</v>
      </c>
      <c r="G98" s="32">
        <v>1649498.37</v>
      </c>
      <c r="H98" s="34">
        <v>15.629999999888241</v>
      </c>
      <c r="J98" s="29"/>
    </row>
    <row r="99" spans="1:10" ht="27" x14ac:dyDescent="0.25">
      <c r="A99" s="30"/>
      <c r="B99" s="31" t="s">
        <v>47</v>
      </c>
      <c r="C99" s="32">
        <v>0</v>
      </c>
      <c r="D99" s="33">
        <f t="shared" si="1"/>
        <v>0</v>
      </c>
      <c r="E99" s="32">
        <v>0</v>
      </c>
      <c r="F99" s="32">
        <v>0</v>
      </c>
      <c r="G99" s="32">
        <v>0</v>
      </c>
      <c r="H99" s="34">
        <v>0</v>
      </c>
      <c r="J99" s="29"/>
    </row>
    <row r="100" spans="1:10" ht="27" x14ac:dyDescent="0.25">
      <c r="A100" s="30"/>
      <c r="B100" s="31" t="s">
        <v>48</v>
      </c>
      <c r="C100" s="32">
        <v>4124381</v>
      </c>
      <c r="D100" s="33">
        <f t="shared" si="1"/>
        <v>-2080854</v>
      </c>
      <c r="E100" s="32">
        <v>2043527</v>
      </c>
      <c r="F100" s="32">
        <v>2043467.21</v>
      </c>
      <c r="G100" s="32">
        <v>2040724.97</v>
      </c>
      <c r="H100" s="34">
        <v>59.790000000037253</v>
      </c>
      <c r="J100" s="29"/>
    </row>
    <row r="101" spans="1:10" s="28" customFormat="1" ht="24.75" customHeight="1" x14ac:dyDescent="0.25">
      <c r="A101" s="95" t="s">
        <v>49</v>
      </c>
      <c r="B101" s="96"/>
      <c r="C101" s="25">
        <v>320517448</v>
      </c>
      <c r="D101" s="25">
        <f t="shared" si="1"/>
        <v>-14533211</v>
      </c>
      <c r="E101" s="25">
        <v>305984237</v>
      </c>
      <c r="F101" s="25">
        <v>295873316.55000007</v>
      </c>
      <c r="G101" s="25">
        <v>291263554.35000008</v>
      </c>
      <c r="H101" s="25">
        <v>10110920.449999928</v>
      </c>
      <c r="J101" s="29"/>
    </row>
    <row r="102" spans="1:10" x14ac:dyDescent="0.25">
      <c r="A102" s="30"/>
      <c r="B102" s="31" t="s">
        <v>50</v>
      </c>
      <c r="C102" s="32">
        <v>198373668</v>
      </c>
      <c r="D102" s="33">
        <f t="shared" si="1"/>
        <v>6142284</v>
      </c>
      <c r="E102" s="32">
        <v>204515952</v>
      </c>
      <c r="F102" s="32">
        <v>194768070.86000001</v>
      </c>
      <c r="G102" s="32">
        <v>194768070.86000001</v>
      </c>
      <c r="H102" s="34">
        <v>9747881.1399999857</v>
      </c>
      <c r="J102" s="29"/>
    </row>
    <row r="103" spans="1:10" x14ac:dyDescent="0.25">
      <c r="A103" s="30"/>
      <c r="B103" s="31" t="s">
        <v>51</v>
      </c>
      <c r="C103" s="32">
        <v>13268072</v>
      </c>
      <c r="D103" s="33">
        <f t="shared" si="1"/>
        <v>765240</v>
      </c>
      <c r="E103" s="32">
        <v>14033312</v>
      </c>
      <c r="F103" s="32">
        <v>14033300.68</v>
      </c>
      <c r="G103" s="32">
        <v>13158084.619999999</v>
      </c>
      <c r="H103" s="34">
        <v>11.320000000298023</v>
      </c>
      <c r="J103" s="29"/>
    </row>
    <row r="104" spans="1:10" ht="40.5" x14ac:dyDescent="0.25">
      <c r="A104" s="30"/>
      <c r="B104" s="31" t="s">
        <v>52</v>
      </c>
      <c r="C104" s="32">
        <v>5623768</v>
      </c>
      <c r="D104" s="33">
        <f t="shared" si="1"/>
        <v>3972937</v>
      </c>
      <c r="E104" s="32">
        <v>9596705</v>
      </c>
      <c r="F104" s="32">
        <v>9596697.6899999995</v>
      </c>
      <c r="G104" s="32">
        <v>9156689.8300000001</v>
      </c>
      <c r="H104" s="34">
        <v>7.3100000005215406</v>
      </c>
      <c r="J104" s="29"/>
    </row>
    <row r="105" spans="1:10" ht="27" x14ac:dyDescent="0.25">
      <c r="A105" s="30"/>
      <c r="B105" s="31" t="s">
        <v>53</v>
      </c>
      <c r="C105" s="32">
        <v>3292056</v>
      </c>
      <c r="D105" s="33">
        <f t="shared" si="1"/>
        <v>-228342</v>
      </c>
      <c r="E105" s="32">
        <v>3063714</v>
      </c>
      <c r="F105" s="32">
        <v>3062341.5</v>
      </c>
      <c r="G105" s="32">
        <v>3062341.5</v>
      </c>
      <c r="H105" s="34">
        <v>1372.5</v>
      </c>
      <c r="J105" s="29"/>
    </row>
    <row r="106" spans="1:10" ht="40.5" x14ac:dyDescent="0.25">
      <c r="A106" s="30"/>
      <c r="B106" s="31" t="s">
        <v>54</v>
      </c>
      <c r="C106" s="32">
        <v>97213408</v>
      </c>
      <c r="D106" s="33">
        <f t="shared" si="1"/>
        <v>-22961942</v>
      </c>
      <c r="E106" s="32">
        <v>74251466</v>
      </c>
      <c r="F106" s="32">
        <v>73889818.299999997</v>
      </c>
      <c r="G106" s="32">
        <v>70595280.019999996</v>
      </c>
      <c r="H106" s="34">
        <v>361647.70000000298</v>
      </c>
      <c r="J106" s="29"/>
    </row>
    <row r="107" spans="1:10" ht="27" x14ac:dyDescent="0.25">
      <c r="A107" s="30"/>
      <c r="B107" s="31" t="s">
        <v>55</v>
      </c>
      <c r="C107" s="32">
        <v>232360</v>
      </c>
      <c r="D107" s="33">
        <f t="shared" si="1"/>
        <v>-232360</v>
      </c>
      <c r="E107" s="32">
        <v>0</v>
      </c>
      <c r="F107" s="32">
        <v>0</v>
      </c>
      <c r="G107" s="32">
        <v>0</v>
      </c>
      <c r="H107" s="34">
        <v>0</v>
      </c>
      <c r="J107" s="29"/>
    </row>
    <row r="108" spans="1:10" ht="27" x14ac:dyDescent="0.25">
      <c r="A108" s="30"/>
      <c r="B108" s="31" t="s">
        <v>56</v>
      </c>
      <c r="C108" s="32">
        <v>248797</v>
      </c>
      <c r="D108" s="33">
        <f t="shared" si="1"/>
        <v>-248797</v>
      </c>
      <c r="E108" s="32">
        <v>0</v>
      </c>
      <c r="F108" s="32">
        <v>0</v>
      </c>
      <c r="G108" s="32">
        <v>0</v>
      </c>
      <c r="H108" s="34">
        <v>0</v>
      </c>
      <c r="J108" s="29"/>
    </row>
    <row r="109" spans="1:10" x14ac:dyDescent="0.25">
      <c r="A109" s="30"/>
      <c r="B109" s="31" t="s">
        <v>57</v>
      </c>
      <c r="C109" s="32">
        <v>2244322</v>
      </c>
      <c r="D109" s="33">
        <f t="shared" si="1"/>
        <v>-1824771</v>
      </c>
      <c r="E109" s="32">
        <v>419551</v>
      </c>
      <c r="F109" s="32">
        <v>419550.92</v>
      </c>
      <c r="G109" s="32">
        <v>419550.92</v>
      </c>
      <c r="H109" s="34">
        <v>8.0000000016298145E-2</v>
      </c>
      <c r="J109" s="29"/>
    </row>
    <row r="110" spans="1:10" x14ac:dyDescent="0.25">
      <c r="A110" s="30"/>
      <c r="B110" s="31" t="s">
        <v>58</v>
      </c>
      <c r="C110" s="32">
        <v>20997</v>
      </c>
      <c r="D110" s="33">
        <f t="shared" si="1"/>
        <v>82540</v>
      </c>
      <c r="E110" s="32">
        <v>103537</v>
      </c>
      <c r="F110" s="32">
        <v>103536.6</v>
      </c>
      <c r="G110" s="32">
        <v>103536.6</v>
      </c>
      <c r="H110" s="34">
        <v>0.39999999999417923</v>
      </c>
      <c r="J110" s="29"/>
    </row>
    <row r="111" spans="1:10" ht="36.75" customHeight="1" x14ac:dyDescent="0.25">
      <c r="A111" s="95" t="s">
        <v>59</v>
      </c>
      <c r="B111" s="96"/>
      <c r="C111" s="25">
        <v>95596830</v>
      </c>
      <c r="D111" s="25">
        <f t="shared" si="1"/>
        <v>184363243</v>
      </c>
      <c r="E111" s="25">
        <v>279960073</v>
      </c>
      <c r="F111" s="25">
        <v>257408474.28999999</v>
      </c>
      <c r="G111" s="25">
        <v>246734588.24000001</v>
      </c>
      <c r="H111" s="25">
        <v>22551598.710000008</v>
      </c>
      <c r="J111" s="29"/>
    </row>
    <row r="112" spans="1:10" ht="27" x14ac:dyDescent="0.25">
      <c r="A112" s="30"/>
      <c r="B112" s="31" t="s">
        <v>60</v>
      </c>
      <c r="C112" s="32">
        <v>0</v>
      </c>
      <c r="D112" s="33">
        <f t="shared" si="1"/>
        <v>0</v>
      </c>
      <c r="E112" s="32">
        <v>0</v>
      </c>
      <c r="F112" s="32">
        <v>0</v>
      </c>
      <c r="G112" s="32">
        <v>0</v>
      </c>
      <c r="H112" s="34">
        <v>0</v>
      </c>
      <c r="J112" s="29"/>
    </row>
    <row r="113" spans="1:10" ht="27" x14ac:dyDescent="0.25">
      <c r="A113" s="30"/>
      <c r="B113" s="31" t="s">
        <v>61</v>
      </c>
      <c r="C113" s="32">
        <v>0</v>
      </c>
      <c r="D113" s="33">
        <f t="shared" si="1"/>
        <v>0</v>
      </c>
      <c r="E113" s="32">
        <v>0</v>
      </c>
      <c r="F113" s="32">
        <v>0</v>
      </c>
      <c r="G113" s="32">
        <v>0</v>
      </c>
      <c r="H113" s="34">
        <v>0</v>
      </c>
      <c r="J113" s="29"/>
    </row>
    <row r="114" spans="1:10" x14ac:dyDescent="0.25">
      <c r="A114" s="30"/>
      <c r="B114" s="31" t="s">
        <v>62</v>
      </c>
      <c r="C114" s="32">
        <v>74786600</v>
      </c>
      <c r="D114" s="33">
        <f t="shared" si="1"/>
        <v>60416550</v>
      </c>
      <c r="E114" s="32">
        <v>135203150</v>
      </c>
      <c r="F114" s="32">
        <v>135203147.10999998</v>
      </c>
      <c r="G114" s="32">
        <v>126249351.81999999</v>
      </c>
      <c r="H114" s="34">
        <v>2.8900000154972076</v>
      </c>
      <c r="J114" s="29"/>
    </row>
    <row r="115" spans="1:10" x14ac:dyDescent="0.25">
      <c r="A115" s="30"/>
      <c r="B115" s="31" t="s">
        <v>63</v>
      </c>
      <c r="C115" s="32">
        <v>20810230</v>
      </c>
      <c r="D115" s="33">
        <f t="shared" si="1"/>
        <v>123946693</v>
      </c>
      <c r="E115" s="32">
        <v>144756923</v>
      </c>
      <c r="F115" s="32">
        <v>122205327.18000001</v>
      </c>
      <c r="G115" s="32">
        <v>120485236.42</v>
      </c>
      <c r="H115" s="34">
        <v>22551595.819999993</v>
      </c>
      <c r="J115" s="29"/>
    </row>
    <row r="116" spans="1:10" x14ac:dyDescent="0.25">
      <c r="A116" s="30"/>
      <c r="B116" s="31" t="s">
        <v>64</v>
      </c>
      <c r="C116" s="32">
        <v>0</v>
      </c>
      <c r="D116" s="33">
        <f t="shared" si="1"/>
        <v>0</v>
      </c>
      <c r="E116" s="32">
        <v>0</v>
      </c>
      <c r="F116" s="32">
        <v>0</v>
      </c>
      <c r="G116" s="32">
        <v>0</v>
      </c>
      <c r="H116" s="34">
        <v>0</v>
      </c>
      <c r="J116" s="29"/>
    </row>
    <row r="117" spans="1:10" ht="27" x14ac:dyDescent="0.25">
      <c r="A117" s="30"/>
      <c r="B117" s="31" t="s">
        <v>65</v>
      </c>
      <c r="C117" s="32">
        <v>0</v>
      </c>
      <c r="D117" s="33">
        <f t="shared" si="1"/>
        <v>0</v>
      </c>
      <c r="E117" s="32">
        <v>0</v>
      </c>
      <c r="F117" s="32">
        <v>0</v>
      </c>
      <c r="G117" s="32">
        <v>0</v>
      </c>
      <c r="H117" s="34">
        <v>0</v>
      </c>
      <c r="J117" s="29"/>
    </row>
    <row r="118" spans="1:10" ht="27" x14ac:dyDescent="0.25">
      <c r="A118" s="30"/>
      <c r="B118" s="31" t="s">
        <v>66</v>
      </c>
      <c r="C118" s="32">
        <v>0</v>
      </c>
      <c r="D118" s="33">
        <f t="shared" si="1"/>
        <v>0</v>
      </c>
      <c r="E118" s="32">
        <v>0</v>
      </c>
      <c r="F118" s="32">
        <v>0</v>
      </c>
      <c r="G118" s="32">
        <v>0</v>
      </c>
      <c r="H118" s="34">
        <v>0</v>
      </c>
      <c r="J118" s="29"/>
    </row>
    <row r="119" spans="1:10" x14ac:dyDescent="0.25">
      <c r="A119" s="30"/>
      <c r="B119" s="31" t="s">
        <v>67</v>
      </c>
      <c r="C119" s="32">
        <v>0</v>
      </c>
      <c r="D119" s="33">
        <f t="shared" si="1"/>
        <v>0</v>
      </c>
      <c r="E119" s="32">
        <v>0</v>
      </c>
      <c r="F119" s="32">
        <v>0</v>
      </c>
      <c r="G119" s="32">
        <v>0</v>
      </c>
      <c r="H119" s="34">
        <v>0</v>
      </c>
      <c r="J119" s="29"/>
    </row>
    <row r="120" spans="1:10" x14ac:dyDescent="0.25">
      <c r="A120" s="30"/>
      <c r="B120" s="31" t="s">
        <v>68</v>
      </c>
      <c r="C120" s="32">
        <v>0</v>
      </c>
      <c r="D120" s="33">
        <f t="shared" si="1"/>
        <v>0</v>
      </c>
      <c r="E120" s="32">
        <v>0</v>
      </c>
      <c r="F120" s="32">
        <v>0</v>
      </c>
      <c r="G120" s="32">
        <v>0</v>
      </c>
      <c r="H120" s="34">
        <v>0</v>
      </c>
      <c r="J120" s="29"/>
    </row>
    <row r="121" spans="1:10" ht="34.5" customHeight="1" x14ac:dyDescent="0.25">
      <c r="A121" s="95" t="s">
        <v>69</v>
      </c>
      <c r="B121" s="96"/>
      <c r="C121" s="25">
        <v>901200</v>
      </c>
      <c r="D121" s="25">
        <f t="shared" si="1"/>
        <v>5162843</v>
      </c>
      <c r="E121" s="25">
        <v>6064043</v>
      </c>
      <c r="F121" s="25">
        <v>5898581.7300000004</v>
      </c>
      <c r="G121" s="25">
        <v>1231578.0899999999</v>
      </c>
      <c r="H121" s="25">
        <v>165461.26999999955</v>
      </c>
      <c r="J121" s="29"/>
    </row>
    <row r="122" spans="1:10" ht="27" x14ac:dyDescent="0.25">
      <c r="A122" s="30"/>
      <c r="B122" s="31" t="s">
        <v>70</v>
      </c>
      <c r="C122" s="32">
        <v>200000</v>
      </c>
      <c r="D122" s="33">
        <f t="shared" si="1"/>
        <v>3508401</v>
      </c>
      <c r="E122" s="32">
        <v>3708401</v>
      </c>
      <c r="F122" s="32">
        <v>3615913.43</v>
      </c>
      <c r="G122" s="32">
        <v>477720.19</v>
      </c>
      <c r="H122" s="34">
        <v>92487.569999999832</v>
      </c>
      <c r="J122" s="29"/>
    </row>
    <row r="123" spans="1:10" ht="27" x14ac:dyDescent="0.25">
      <c r="A123" s="30"/>
      <c r="B123" s="31" t="s">
        <v>71</v>
      </c>
      <c r="C123" s="32">
        <v>0</v>
      </c>
      <c r="D123" s="33">
        <f t="shared" si="1"/>
        <v>1641</v>
      </c>
      <c r="E123" s="32">
        <v>1641</v>
      </c>
      <c r="F123" s="32">
        <v>1640</v>
      </c>
      <c r="G123" s="32">
        <v>1640</v>
      </c>
      <c r="H123" s="34">
        <v>1</v>
      </c>
      <c r="J123" s="29"/>
    </row>
    <row r="124" spans="1:10" ht="27" x14ac:dyDescent="0.25">
      <c r="A124" s="30"/>
      <c r="B124" s="31" t="s">
        <v>72</v>
      </c>
      <c r="C124" s="32">
        <v>0</v>
      </c>
      <c r="D124" s="33">
        <f t="shared" si="1"/>
        <v>0</v>
      </c>
      <c r="E124" s="32">
        <v>0</v>
      </c>
      <c r="F124" s="32">
        <v>0</v>
      </c>
      <c r="G124" s="32">
        <v>0</v>
      </c>
      <c r="H124" s="34">
        <v>0</v>
      </c>
      <c r="J124" s="29"/>
    </row>
    <row r="125" spans="1:10" ht="27" x14ac:dyDescent="0.25">
      <c r="A125" s="30"/>
      <c r="B125" s="31" t="s">
        <v>73</v>
      </c>
      <c r="C125" s="32">
        <v>0</v>
      </c>
      <c r="D125" s="33">
        <f t="shared" si="1"/>
        <v>0</v>
      </c>
      <c r="E125" s="32">
        <v>0</v>
      </c>
      <c r="F125" s="32">
        <v>0</v>
      </c>
      <c r="G125" s="32">
        <v>0</v>
      </c>
      <c r="H125" s="34">
        <v>0</v>
      </c>
      <c r="J125" s="29"/>
    </row>
    <row r="126" spans="1:10" ht="27" x14ac:dyDescent="0.25">
      <c r="A126" s="30"/>
      <c r="B126" s="31" t="s">
        <v>74</v>
      </c>
      <c r="C126" s="32">
        <v>0</v>
      </c>
      <c r="D126" s="33">
        <f t="shared" si="1"/>
        <v>0</v>
      </c>
      <c r="E126" s="32">
        <v>0</v>
      </c>
      <c r="F126" s="32">
        <v>0</v>
      </c>
      <c r="G126" s="32">
        <v>0</v>
      </c>
      <c r="H126" s="34">
        <v>0</v>
      </c>
      <c r="J126" s="29"/>
    </row>
    <row r="127" spans="1:10" ht="27" x14ac:dyDescent="0.25">
      <c r="A127" s="30"/>
      <c r="B127" s="31" t="s">
        <v>75</v>
      </c>
      <c r="C127" s="32">
        <v>653200</v>
      </c>
      <c r="D127" s="33">
        <f t="shared" si="1"/>
        <v>-61325</v>
      </c>
      <c r="E127" s="32">
        <v>591875</v>
      </c>
      <c r="F127" s="32">
        <v>591866.46</v>
      </c>
      <c r="G127" s="32">
        <v>591866.46</v>
      </c>
      <c r="H127" s="34">
        <v>8.5400000000372529</v>
      </c>
      <c r="J127" s="29"/>
    </row>
    <row r="128" spans="1:10" x14ac:dyDescent="0.25">
      <c r="A128" s="30"/>
      <c r="B128" s="31" t="s">
        <v>76</v>
      </c>
      <c r="C128" s="32">
        <v>0</v>
      </c>
      <c r="D128" s="33">
        <f t="shared" si="1"/>
        <v>0</v>
      </c>
      <c r="E128" s="32">
        <v>0</v>
      </c>
      <c r="F128" s="32">
        <v>0</v>
      </c>
      <c r="G128" s="32">
        <v>0</v>
      </c>
      <c r="H128" s="34">
        <v>0</v>
      </c>
      <c r="J128" s="29"/>
    </row>
    <row r="129" spans="1:10" x14ac:dyDescent="0.25">
      <c r="A129" s="30"/>
      <c r="B129" s="31" t="s">
        <v>77</v>
      </c>
      <c r="C129" s="32">
        <v>0</v>
      </c>
      <c r="D129" s="33">
        <f t="shared" si="1"/>
        <v>0</v>
      </c>
      <c r="E129" s="32">
        <v>0</v>
      </c>
      <c r="F129" s="32">
        <v>0</v>
      </c>
      <c r="G129" s="32">
        <v>0</v>
      </c>
      <c r="H129" s="34">
        <v>0</v>
      </c>
      <c r="J129" s="29"/>
    </row>
    <row r="130" spans="1:10" x14ac:dyDescent="0.25">
      <c r="A130" s="30"/>
      <c r="B130" s="31" t="s">
        <v>78</v>
      </c>
      <c r="C130" s="32">
        <v>48000</v>
      </c>
      <c r="D130" s="33">
        <f t="shared" si="1"/>
        <v>1714126</v>
      </c>
      <c r="E130" s="32">
        <v>1762126</v>
      </c>
      <c r="F130" s="32">
        <v>1689161.8399999999</v>
      </c>
      <c r="G130" s="32">
        <v>160351.44</v>
      </c>
      <c r="H130" s="34">
        <v>72964.160000000149</v>
      </c>
      <c r="J130" s="29"/>
    </row>
    <row r="131" spans="1:10" ht="13.5" customHeight="1" x14ac:dyDescent="0.25">
      <c r="A131" s="95" t="s">
        <v>79</v>
      </c>
      <c r="B131" s="96"/>
      <c r="C131" s="25">
        <v>241674329</v>
      </c>
      <c r="D131" s="25">
        <f t="shared" si="1"/>
        <v>-33253231</v>
      </c>
      <c r="E131" s="25">
        <v>208421098</v>
      </c>
      <c r="F131" s="25">
        <v>174756790.15000001</v>
      </c>
      <c r="G131" s="25">
        <v>174756790.15000001</v>
      </c>
      <c r="H131" s="25">
        <v>33664307.849999994</v>
      </c>
      <c r="J131" s="29"/>
    </row>
    <row r="132" spans="1:10" ht="27" x14ac:dyDescent="0.25">
      <c r="A132" s="30"/>
      <c r="B132" s="31" t="s">
        <v>80</v>
      </c>
      <c r="C132" s="32">
        <v>230674330</v>
      </c>
      <c r="D132" s="33">
        <f t="shared" si="1"/>
        <v>-41568335</v>
      </c>
      <c r="E132" s="32">
        <v>189105995</v>
      </c>
      <c r="F132" s="32">
        <v>155442608.31</v>
      </c>
      <c r="G132" s="32">
        <v>155442608.31</v>
      </c>
      <c r="H132" s="34">
        <v>33663386.689999998</v>
      </c>
      <c r="J132" s="29"/>
    </row>
    <row r="133" spans="1:10" x14ac:dyDescent="0.25">
      <c r="A133" s="30"/>
      <c r="B133" s="31" t="s">
        <v>81</v>
      </c>
      <c r="C133" s="32">
        <v>10999999</v>
      </c>
      <c r="D133" s="33">
        <f t="shared" si="1"/>
        <v>8315104</v>
      </c>
      <c r="E133" s="32">
        <v>19315103</v>
      </c>
      <c r="F133" s="32">
        <v>19314181.84</v>
      </c>
      <c r="G133" s="32">
        <v>19314181.84</v>
      </c>
      <c r="H133" s="34">
        <v>921.16000000014901</v>
      </c>
      <c r="J133" s="29"/>
    </row>
    <row r="134" spans="1:10" ht="27" x14ac:dyDescent="0.25">
      <c r="A134" s="30"/>
      <c r="B134" s="31" t="s">
        <v>82</v>
      </c>
      <c r="C134" s="32">
        <v>0</v>
      </c>
      <c r="D134" s="33">
        <f t="shared" si="1"/>
        <v>0</v>
      </c>
      <c r="E134" s="32">
        <v>0</v>
      </c>
      <c r="F134" s="32">
        <v>0</v>
      </c>
      <c r="G134" s="32">
        <v>0</v>
      </c>
      <c r="H134" s="34">
        <v>0</v>
      </c>
      <c r="J134" s="29"/>
    </row>
    <row r="135" spans="1:10" s="28" customFormat="1" ht="37.5" customHeight="1" x14ac:dyDescent="0.25">
      <c r="A135" s="95" t="s">
        <v>83</v>
      </c>
      <c r="B135" s="96"/>
      <c r="C135" s="25">
        <v>5017309</v>
      </c>
      <c r="D135" s="25">
        <f t="shared" si="1"/>
        <v>-381311</v>
      </c>
      <c r="E135" s="25">
        <v>4635998</v>
      </c>
      <c r="F135" s="25">
        <v>4635994.8600000003</v>
      </c>
      <c r="G135" s="25">
        <v>4005990.99</v>
      </c>
      <c r="H135" s="25">
        <v>3.1399999996647239</v>
      </c>
      <c r="J135" s="29"/>
    </row>
    <row r="136" spans="1:10" ht="27" x14ac:dyDescent="0.25">
      <c r="A136" s="30"/>
      <c r="B136" s="31" t="s">
        <v>84</v>
      </c>
      <c r="C136" s="32">
        <v>0</v>
      </c>
      <c r="D136" s="33">
        <f t="shared" si="1"/>
        <v>0</v>
      </c>
      <c r="E136" s="32">
        <v>0</v>
      </c>
      <c r="F136" s="32">
        <v>0</v>
      </c>
      <c r="G136" s="32">
        <v>0</v>
      </c>
      <c r="H136" s="34">
        <v>0</v>
      </c>
      <c r="J136" s="29"/>
    </row>
    <row r="137" spans="1:10" ht="27" x14ac:dyDescent="0.25">
      <c r="A137" s="30"/>
      <c r="B137" s="31" t="s">
        <v>85</v>
      </c>
      <c r="C137" s="32">
        <v>0</v>
      </c>
      <c r="D137" s="33">
        <f t="shared" ref="D137:D155" si="2">+E137-C137</f>
        <v>0</v>
      </c>
      <c r="E137" s="32">
        <v>0</v>
      </c>
      <c r="F137" s="32">
        <v>0</v>
      </c>
      <c r="G137" s="32">
        <v>0</v>
      </c>
      <c r="H137" s="34">
        <v>0</v>
      </c>
      <c r="J137" s="29"/>
    </row>
    <row r="138" spans="1:10" x14ac:dyDescent="0.25">
      <c r="A138" s="30"/>
      <c r="B138" s="31" t="s">
        <v>86</v>
      </c>
      <c r="C138" s="32">
        <v>0</v>
      </c>
      <c r="D138" s="33">
        <f t="shared" si="2"/>
        <v>0</v>
      </c>
      <c r="E138" s="32">
        <v>0</v>
      </c>
      <c r="F138" s="32">
        <v>0</v>
      </c>
      <c r="G138" s="32">
        <v>0</v>
      </c>
      <c r="H138" s="34">
        <v>0</v>
      </c>
      <c r="J138" s="29"/>
    </row>
    <row r="139" spans="1:10" x14ac:dyDescent="0.25">
      <c r="A139" s="30"/>
      <c r="B139" s="31" t="s">
        <v>87</v>
      </c>
      <c r="C139" s="32">
        <v>0</v>
      </c>
      <c r="D139" s="33">
        <f t="shared" si="2"/>
        <v>0</v>
      </c>
      <c r="E139" s="32">
        <v>0</v>
      </c>
      <c r="F139" s="32">
        <v>0</v>
      </c>
      <c r="G139" s="32">
        <v>0</v>
      </c>
      <c r="H139" s="34">
        <v>0</v>
      </c>
      <c r="J139" s="29"/>
    </row>
    <row r="140" spans="1:10" ht="27" x14ac:dyDescent="0.25">
      <c r="A140" s="30"/>
      <c r="B140" s="31" t="s">
        <v>88</v>
      </c>
      <c r="C140" s="32">
        <v>5017309</v>
      </c>
      <c r="D140" s="33">
        <f t="shared" si="2"/>
        <v>-381311</v>
      </c>
      <c r="E140" s="32">
        <v>4635998</v>
      </c>
      <c r="F140" s="32">
        <v>4635994.8600000003</v>
      </c>
      <c r="G140" s="32">
        <v>4005990.99</v>
      </c>
      <c r="H140" s="34">
        <v>3.1399999996647239</v>
      </c>
      <c r="J140" s="29"/>
    </row>
    <row r="141" spans="1:10" ht="27" x14ac:dyDescent="0.25">
      <c r="A141" s="30"/>
      <c r="B141" s="31" t="s">
        <v>89</v>
      </c>
      <c r="C141" s="32">
        <v>0</v>
      </c>
      <c r="D141" s="33">
        <f t="shared" si="2"/>
        <v>0</v>
      </c>
      <c r="E141" s="32">
        <v>0</v>
      </c>
      <c r="F141" s="32">
        <v>0</v>
      </c>
      <c r="G141" s="32">
        <v>0</v>
      </c>
      <c r="H141" s="34">
        <v>0</v>
      </c>
      <c r="J141" s="29"/>
    </row>
    <row r="142" spans="1:10" x14ac:dyDescent="0.25">
      <c r="A142" s="30"/>
      <c r="B142" s="31" t="s">
        <v>90</v>
      </c>
      <c r="C142" s="32">
        <v>0</v>
      </c>
      <c r="D142" s="33">
        <f t="shared" si="2"/>
        <v>0</v>
      </c>
      <c r="E142" s="32">
        <v>0</v>
      </c>
      <c r="F142" s="32">
        <v>0</v>
      </c>
      <c r="G142" s="32">
        <v>0</v>
      </c>
      <c r="H142" s="34">
        <v>0</v>
      </c>
      <c r="J142" s="29"/>
    </row>
    <row r="143" spans="1:10" ht="40.5" x14ac:dyDescent="0.25">
      <c r="A143" s="30"/>
      <c r="B143" s="31" t="s">
        <v>91</v>
      </c>
      <c r="C143" s="32">
        <v>0</v>
      </c>
      <c r="D143" s="33">
        <f t="shared" si="2"/>
        <v>0</v>
      </c>
      <c r="E143" s="32">
        <v>0</v>
      </c>
      <c r="F143" s="32">
        <v>0</v>
      </c>
      <c r="G143" s="32">
        <v>0</v>
      </c>
      <c r="H143" s="34">
        <v>0</v>
      </c>
      <c r="J143" s="29"/>
    </row>
    <row r="144" spans="1:10" s="28" customFormat="1" ht="23.25" customHeight="1" x14ac:dyDescent="0.25">
      <c r="A144" s="95" t="s">
        <v>92</v>
      </c>
      <c r="B144" s="96"/>
      <c r="C144" s="25">
        <v>0</v>
      </c>
      <c r="D144" s="25">
        <f t="shared" si="2"/>
        <v>0</v>
      </c>
      <c r="E144" s="25">
        <v>0</v>
      </c>
      <c r="F144" s="25">
        <v>0</v>
      </c>
      <c r="G144" s="25">
        <v>0</v>
      </c>
      <c r="H144" s="25">
        <v>0</v>
      </c>
      <c r="J144" s="29"/>
    </row>
    <row r="145" spans="1:10" x14ac:dyDescent="0.25">
      <c r="A145" s="30"/>
      <c r="B145" s="31" t="s">
        <v>93</v>
      </c>
      <c r="C145" s="32">
        <v>0</v>
      </c>
      <c r="D145" s="33">
        <f t="shared" si="2"/>
        <v>0</v>
      </c>
      <c r="E145" s="32">
        <v>0</v>
      </c>
      <c r="F145" s="32">
        <v>0</v>
      </c>
      <c r="G145" s="32">
        <v>0</v>
      </c>
      <c r="H145" s="34">
        <v>0</v>
      </c>
      <c r="J145" s="29"/>
    </row>
    <row r="146" spans="1:10" x14ac:dyDescent="0.25">
      <c r="A146" s="30"/>
      <c r="B146" s="31" t="s">
        <v>94</v>
      </c>
      <c r="C146" s="32">
        <v>0</v>
      </c>
      <c r="D146" s="33">
        <f t="shared" si="2"/>
        <v>0</v>
      </c>
      <c r="E146" s="32">
        <v>0</v>
      </c>
      <c r="F146" s="32">
        <v>0</v>
      </c>
      <c r="G146" s="32">
        <v>0</v>
      </c>
      <c r="H146" s="34">
        <v>0</v>
      </c>
      <c r="J146" s="29"/>
    </row>
    <row r="147" spans="1:10" x14ac:dyDescent="0.25">
      <c r="A147" s="30"/>
      <c r="B147" s="31" t="s">
        <v>95</v>
      </c>
      <c r="C147" s="32">
        <v>0</v>
      </c>
      <c r="D147" s="33">
        <f t="shared" si="2"/>
        <v>0</v>
      </c>
      <c r="E147" s="32">
        <v>0</v>
      </c>
      <c r="F147" s="32">
        <v>0</v>
      </c>
      <c r="G147" s="32">
        <v>0</v>
      </c>
      <c r="H147" s="34">
        <v>0</v>
      </c>
      <c r="J147" s="29"/>
    </row>
    <row r="148" spans="1:10" s="28" customFormat="1" ht="14.25" customHeight="1" x14ac:dyDescent="0.25">
      <c r="A148" s="95" t="s">
        <v>96</v>
      </c>
      <c r="B148" s="96"/>
      <c r="C148" s="25">
        <v>0</v>
      </c>
      <c r="D148" s="25">
        <f t="shared" si="2"/>
        <v>19330040</v>
      </c>
      <c r="E148" s="25">
        <v>19330040</v>
      </c>
      <c r="F148" s="25">
        <v>19330037.34</v>
      </c>
      <c r="G148" s="25">
        <v>19330037.34</v>
      </c>
      <c r="H148" s="25">
        <v>2.6600000001490116</v>
      </c>
      <c r="J148" s="29"/>
    </row>
    <row r="149" spans="1:10" ht="27" x14ac:dyDescent="0.25">
      <c r="A149" s="30"/>
      <c r="B149" s="31" t="s">
        <v>97</v>
      </c>
      <c r="C149" s="32">
        <v>0</v>
      </c>
      <c r="D149" s="33">
        <f t="shared" si="2"/>
        <v>0</v>
      </c>
      <c r="E149" s="32">
        <v>0</v>
      </c>
      <c r="F149" s="32">
        <v>0</v>
      </c>
      <c r="G149" s="32">
        <v>0</v>
      </c>
      <c r="H149" s="34">
        <v>0</v>
      </c>
      <c r="J149" s="29"/>
    </row>
    <row r="150" spans="1:10" x14ac:dyDescent="0.25">
      <c r="A150" s="30"/>
      <c r="B150" s="31" t="s">
        <v>98</v>
      </c>
      <c r="C150" s="32">
        <v>0</v>
      </c>
      <c r="D150" s="33">
        <f t="shared" si="2"/>
        <v>0</v>
      </c>
      <c r="E150" s="32">
        <v>0</v>
      </c>
      <c r="F150" s="32">
        <v>0</v>
      </c>
      <c r="G150" s="32">
        <v>0</v>
      </c>
      <c r="H150" s="34">
        <v>0</v>
      </c>
      <c r="J150" s="29"/>
    </row>
    <row r="151" spans="1:10" ht="27" x14ac:dyDescent="0.25">
      <c r="A151" s="30"/>
      <c r="B151" s="31" t="s">
        <v>99</v>
      </c>
      <c r="C151" s="32">
        <v>0</v>
      </c>
      <c r="D151" s="33">
        <f t="shared" si="2"/>
        <v>0</v>
      </c>
      <c r="E151" s="32">
        <v>0</v>
      </c>
      <c r="F151" s="32">
        <v>0</v>
      </c>
      <c r="G151" s="32">
        <v>0</v>
      </c>
      <c r="H151" s="34">
        <v>0</v>
      </c>
      <c r="J151" s="29"/>
    </row>
    <row r="152" spans="1:10" x14ac:dyDescent="0.25">
      <c r="A152" s="30"/>
      <c r="B152" s="31" t="s">
        <v>100</v>
      </c>
      <c r="C152" s="32">
        <v>0</v>
      </c>
      <c r="D152" s="33">
        <f t="shared" si="2"/>
        <v>0</v>
      </c>
      <c r="E152" s="32">
        <v>0</v>
      </c>
      <c r="F152" s="32">
        <v>0</v>
      </c>
      <c r="G152" s="32">
        <v>0</v>
      </c>
      <c r="H152" s="34">
        <v>0</v>
      </c>
      <c r="J152" s="29"/>
    </row>
    <row r="153" spans="1:10" x14ac:dyDescent="0.25">
      <c r="A153" s="30"/>
      <c r="B153" s="31" t="s">
        <v>101</v>
      </c>
      <c r="C153" s="32">
        <v>0</v>
      </c>
      <c r="D153" s="33">
        <f t="shared" si="2"/>
        <v>0</v>
      </c>
      <c r="E153" s="32">
        <v>0</v>
      </c>
      <c r="F153" s="32">
        <v>0</v>
      </c>
      <c r="G153" s="32">
        <v>0</v>
      </c>
      <c r="H153" s="34">
        <v>0</v>
      </c>
      <c r="J153" s="29"/>
    </row>
    <row r="154" spans="1:10" x14ac:dyDescent="0.25">
      <c r="A154" s="30"/>
      <c r="B154" s="31" t="s">
        <v>102</v>
      </c>
      <c r="C154" s="32">
        <v>0</v>
      </c>
      <c r="D154" s="33">
        <f t="shared" si="2"/>
        <v>0</v>
      </c>
      <c r="E154" s="32">
        <v>0</v>
      </c>
      <c r="F154" s="32">
        <v>0</v>
      </c>
      <c r="G154" s="32">
        <v>0</v>
      </c>
      <c r="H154" s="34">
        <v>0</v>
      </c>
      <c r="J154" s="29"/>
    </row>
    <row r="155" spans="1:10" ht="27" x14ac:dyDescent="0.25">
      <c r="A155" s="30"/>
      <c r="B155" s="31" t="s">
        <v>103</v>
      </c>
      <c r="C155" s="32">
        <v>0</v>
      </c>
      <c r="D155" s="33">
        <f t="shared" si="2"/>
        <v>19330040</v>
      </c>
      <c r="E155" s="32">
        <v>19330040</v>
      </c>
      <c r="F155" s="32">
        <v>19330037.34</v>
      </c>
      <c r="G155" s="32">
        <v>19330037.34</v>
      </c>
      <c r="H155" s="34">
        <v>2.6600000001490116</v>
      </c>
      <c r="J155" s="29"/>
    </row>
    <row r="156" spans="1:10" ht="25.5" customHeight="1" x14ac:dyDescent="0.25">
      <c r="A156" s="95" t="s">
        <v>17</v>
      </c>
      <c r="B156" s="96"/>
      <c r="C156" s="27">
        <v>3185328408</v>
      </c>
      <c r="D156" s="27">
        <f>+D82+D8</f>
        <v>1012575236</v>
      </c>
      <c r="E156" s="27">
        <v>4197903644</v>
      </c>
      <c r="F156" s="27">
        <v>3588163663.8099999</v>
      </c>
      <c r="G156" s="27">
        <v>3498070821.2200003</v>
      </c>
      <c r="H156" s="27">
        <v>609739980.18999994</v>
      </c>
      <c r="J156" s="29"/>
    </row>
    <row r="157" spans="1:10" ht="14.25" thickBot="1" x14ac:dyDescent="0.3">
      <c r="A157" s="40"/>
      <c r="B157" s="41"/>
      <c r="C157" s="42"/>
      <c r="D157" s="43"/>
      <c r="E157" s="44"/>
      <c r="F157" s="44"/>
      <c r="G157" s="44"/>
      <c r="H157" s="44"/>
    </row>
    <row r="158" spans="1:10" s="45" customFormat="1" x14ac:dyDescent="0.25">
      <c r="C158" s="46">
        <f>1160746366+2725174282</f>
        <v>3885920648</v>
      </c>
      <c r="D158" s="46">
        <f>-244972502+20256180</f>
        <v>-224716322</v>
      </c>
      <c r="E158" s="46">
        <f>915773864+2745430462</f>
        <v>3661204326</v>
      </c>
      <c r="F158" s="46">
        <f>850052080.56+2583901878.95</f>
        <v>3433953959.5099998</v>
      </c>
      <c r="G158" s="46">
        <f>846833482.15+2551415862.88</f>
        <v>3398249345.0300002</v>
      </c>
      <c r="H158" s="46">
        <f>65721783.44+161528583.05</f>
        <v>227250366.49000001</v>
      </c>
    </row>
    <row r="159" spans="1:10" ht="15" x14ac:dyDescent="0.25">
      <c r="B159" s="47" t="s">
        <v>18</v>
      </c>
      <c r="C159" s="16"/>
      <c r="D159" s="16"/>
      <c r="E159" s="16"/>
      <c r="F159" s="16"/>
      <c r="G159" s="16"/>
      <c r="H159" s="16"/>
    </row>
    <row r="160" spans="1:10" ht="15" x14ac:dyDescent="0.25">
      <c r="B160"/>
      <c r="C160" s="47"/>
      <c r="D160" s="47"/>
      <c r="E160" s="47"/>
      <c r="F160" s="47"/>
      <c r="G160" s="47"/>
      <c r="H160" s="47"/>
    </row>
    <row r="161" spans="2:8" x14ac:dyDescent="0.25">
      <c r="B161" s="48"/>
      <c r="C161" s="49"/>
      <c r="D161" s="49"/>
      <c r="E161" s="49"/>
      <c r="F161" s="49"/>
      <c r="G161" s="49"/>
      <c r="H161" s="49"/>
    </row>
    <row r="162" spans="2:8" ht="15" x14ac:dyDescent="0.25">
      <c r="B162"/>
      <c r="C162" s="50"/>
      <c r="D162" s="50"/>
      <c r="E162" s="50"/>
      <c r="F162" s="51"/>
      <c r="G162" s="48"/>
      <c r="H162" s="48"/>
    </row>
    <row r="163" spans="2:8" ht="15" x14ac:dyDescent="0.25">
      <c r="B163"/>
      <c r="C163" s="50"/>
      <c r="D163" s="52"/>
      <c r="E163" s="52"/>
      <c r="F163" s="52"/>
      <c r="G163" s="52"/>
      <c r="H163" s="52"/>
    </row>
    <row r="164" spans="2:8" ht="15" x14ac:dyDescent="0.25">
      <c r="B164"/>
      <c r="C164"/>
      <c r="D164"/>
      <c r="E164"/>
      <c r="F164"/>
      <c r="G164"/>
      <c r="H164" s="50"/>
    </row>
    <row r="165" spans="2:8" ht="15" x14ac:dyDescent="0.25">
      <c r="B165"/>
      <c r="C165"/>
      <c r="D165"/>
      <c r="E165"/>
      <c r="F165"/>
      <c r="G165"/>
      <c r="H165" s="50"/>
    </row>
    <row r="166" spans="2:8" ht="15" x14ac:dyDescent="0.25">
      <c r="B166" s="99" t="s">
        <v>19</v>
      </c>
      <c r="C166" s="99"/>
      <c r="D166"/>
      <c r="E166"/>
      <c r="F166" s="99" t="s">
        <v>142</v>
      </c>
      <c r="G166" s="99"/>
      <c r="H166" s="99"/>
    </row>
    <row r="167" spans="2:8" ht="15" x14ac:dyDescent="0.25">
      <c r="B167" s="99" t="s">
        <v>20</v>
      </c>
      <c r="C167" s="99"/>
      <c r="D167"/>
      <c r="E167"/>
      <c r="F167" s="99" t="s">
        <v>21</v>
      </c>
      <c r="G167" s="99"/>
      <c r="H167" s="99"/>
    </row>
  </sheetData>
  <mergeCells count="33">
    <mergeCell ref="B167:C167"/>
    <mergeCell ref="F167:H167"/>
    <mergeCell ref="A91:B91"/>
    <mergeCell ref="A101:B101"/>
    <mergeCell ref="A111:B111"/>
    <mergeCell ref="A121:B121"/>
    <mergeCell ref="A131:B131"/>
    <mergeCell ref="A135:B135"/>
    <mergeCell ref="A144:B144"/>
    <mergeCell ref="A148:B148"/>
    <mergeCell ref="A156:B156"/>
    <mergeCell ref="B166:C166"/>
    <mergeCell ref="F166:H166"/>
    <mergeCell ref="A83:B83"/>
    <mergeCell ref="A8:B8"/>
    <mergeCell ref="A9:B9"/>
    <mergeCell ref="A17:B17"/>
    <mergeCell ref="A27:B27"/>
    <mergeCell ref="A37:B37"/>
    <mergeCell ref="A47:B47"/>
    <mergeCell ref="A57:B57"/>
    <mergeCell ref="A61:B61"/>
    <mergeCell ref="A70:B70"/>
    <mergeCell ref="A74:B74"/>
    <mergeCell ref="A82:B82"/>
    <mergeCell ref="A6:B7"/>
    <mergeCell ref="C6:G6"/>
    <mergeCell ref="H6:H7"/>
    <mergeCell ref="A1:H1"/>
    <mergeCell ref="A2:H2"/>
    <mergeCell ref="A3:H3"/>
    <mergeCell ref="A4:H4"/>
    <mergeCell ref="A5:H5"/>
  </mergeCells>
  <printOptions horizontalCentered="1" verticalCentered="1"/>
  <pageMargins left="0" right="0" top="0" bottom="0" header="0" footer="0"/>
  <pageSetup scale="58" fitToHeight="7" orientation="portrait" r:id="rId1"/>
  <headerFooter>
    <oddFooter>Página &amp;P</oddFooter>
  </headerFooter>
  <rowBreaks count="2" manualBreakCount="2">
    <brk id="56" max="7" man="1"/>
    <brk id="106" max="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showGridLines="0" workbookViewId="0">
      <selection activeCell="I17" sqref="I17"/>
    </sheetView>
  </sheetViews>
  <sheetFormatPr baseColWidth="10" defaultRowHeight="15" x14ac:dyDescent="0.25"/>
  <cols>
    <col min="1" max="1" width="29.42578125" bestFit="1" customWidth="1"/>
    <col min="2" max="2" width="16.42578125" customWidth="1"/>
    <col min="3" max="3" width="17" customWidth="1"/>
    <col min="4" max="4" width="16.42578125" customWidth="1"/>
    <col min="5" max="5" width="18.85546875" customWidth="1"/>
    <col min="6" max="6" width="16.85546875" bestFit="1" customWidth="1"/>
    <col min="7" max="7" width="16.42578125" customWidth="1"/>
    <col min="8" max="8" width="25.85546875" customWidth="1"/>
    <col min="9" max="9" width="16.42578125" bestFit="1" customWidth="1"/>
    <col min="10" max="10" width="16.85546875" customWidth="1"/>
    <col min="11" max="13" width="16.42578125" bestFit="1" customWidth="1"/>
    <col min="14" max="14" width="14.7109375" bestFit="1" customWidth="1"/>
  </cols>
  <sheetData>
    <row r="1" spans="1:14" ht="15.75" thickBot="1" x14ac:dyDescent="0.3"/>
    <row r="2" spans="1:14" x14ac:dyDescent="0.25">
      <c r="A2" s="102" t="s">
        <v>0</v>
      </c>
      <c r="B2" s="103"/>
      <c r="C2" s="103"/>
      <c r="D2" s="103"/>
      <c r="E2" s="103"/>
      <c r="F2" s="103"/>
      <c r="G2" s="104"/>
    </row>
    <row r="3" spans="1:14" x14ac:dyDescent="0.25">
      <c r="A3" s="105" t="s">
        <v>1</v>
      </c>
      <c r="B3" s="106"/>
      <c r="C3" s="106"/>
      <c r="D3" s="106"/>
      <c r="E3" s="106"/>
      <c r="F3" s="106"/>
      <c r="G3" s="107"/>
    </row>
    <row r="4" spans="1:14" x14ac:dyDescent="0.25">
      <c r="A4" s="105" t="s">
        <v>2</v>
      </c>
      <c r="B4" s="106"/>
      <c r="C4" s="106"/>
      <c r="D4" s="106"/>
      <c r="E4" s="106"/>
      <c r="F4" s="106"/>
      <c r="G4" s="107"/>
    </row>
    <row r="5" spans="1:14" ht="15" customHeight="1" x14ac:dyDescent="0.25">
      <c r="A5" s="105" t="s">
        <v>22</v>
      </c>
      <c r="B5" s="106"/>
      <c r="C5" s="106"/>
      <c r="D5" s="106"/>
      <c r="E5" s="106"/>
      <c r="F5" s="106"/>
      <c r="G5" s="107"/>
    </row>
    <row r="6" spans="1:14" ht="15.75" thickBot="1" x14ac:dyDescent="0.3">
      <c r="A6" s="108" t="s">
        <v>3</v>
      </c>
      <c r="B6" s="109"/>
      <c r="C6" s="109"/>
      <c r="D6" s="109"/>
      <c r="E6" s="109"/>
      <c r="F6" s="109"/>
      <c r="G6" s="110"/>
    </row>
    <row r="7" spans="1:14" ht="15.75" thickBot="1" x14ac:dyDescent="0.3">
      <c r="A7" s="111" t="s">
        <v>4</v>
      </c>
      <c r="B7" s="113" t="s">
        <v>5</v>
      </c>
      <c r="C7" s="114"/>
      <c r="D7" s="114"/>
      <c r="E7" s="114"/>
      <c r="F7" s="115"/>
      <c r="G7" s="111" t="s">
        <v>6</v>
      </c>
    </row>
    <row r="8" spans="1:14" ht="26.25" thickBot="1" x14ac:dyDescent="0.3">
      <c r="A8" s="112"/>
      <c r="B8" s="1" t="s">
        <v>7</v>
      </c>
      <c r="C8" s="1" t="s">
        <v>8</v>
      </c>
      <c r="D8" s="1" t="s">
        <v>9</v>
      </c>
      <c r="E8" s="1" t="s">
        <v>10</v>
      </c>
      <c r="F8" s="1" t="s">
        <v>11</v>
      </c>
      <c r="G8" s="112"/>
    </row>
    <row r="9" spans="1:14" x14ac:dyDescent="0.25">
      <c r="A9" s="2" t="s">
        <v>12</v>
      </c>
      <c r="B9" s="100">
        <v>2306826566</v>
      </c>
      <c r="C9" s="100">
        <v>869426168</v>
      </c>
      <c r="D9" s="100">
        <v>3176252734</v>
      </c>
      <c r="E9" s="100">
        <v>2633386743.3099995</v>
      </c>
      <c r="F9" s="100">
        <v>2565444942.5599995</v>
      </c>
      <c r="G9" s="100">
        <v>542865990.69000006</v>
      </c>
      <c r="H9" s="3"/>
      <c r="I9" s="3"/>
      <c r="J9" s="3"/>
      <c r="K9" s="3"/>
      <c r="L9" s="3"/>
      <c r="M9" s="3"/>
      <c r="N9" s="117"/>
    </row>
    <row r="10" spans="1:14" x14ac:dyDescent="0.25">
      <c r="A10" s="2" t="s">
        <v>13</v>
      </c>
      <c r="B10" s="101"/>
      <c r="C10" s="101"/>
      <c r="D10" s="101"/>
      <c r="E10" s="101"/>
      <c r="F10" s="101"/>
      <c r="G10" s="101"/>
      <c r="H10" s="3"/>
      <c r="I10" s="3"/>
      <c r="J10" s="3"/>
      <c r="K10" s="3"/>
      <c r="L10" s="3"/>
      <c r="M10" s="3"/>
      <c r="N10" s="117"/>
    </row>
    <row r="11" spans="1:14" s="6" customFormat="1" ht="27" x14ac:dyDescent="0.25">
      <c r="A11" s="4" t="s">
        <v>14</v>
      </c>
      <c r="B11" s="5">
        <v>2306826566</v>
      </c>
      <c r="C11" s="5">
        <v>869426168</v>
      </c>
      <c r="D11" s="5">
        <v>3176252734</v>
      </c>
      <c r="E11" s="5">
        <v>2633386743.3099995</v>
      </c>
      <c r="F11" s="5">
        <v>2565444942.5599995</v>
      </c>
      <c r="G11" s="5">
        <v>542865990.69000006</v>
      </c>
    </row>
    <row r="12" spans="1:14" x14ac:dyDescent="0.25">
      <c r="A12" s="4"/>
      <c r="B12" s="5"/>
      <c r="C12" s="5"/>
      <c r="D12" s="5"/>
      <c r="E12" s="5"/>
      <c r="F12" s="5"/>
      <c r="G12" s="5"/>
    </row>
    <row r="13" spans="1:14" x14ac:dyDescent="0.25">
      <c r="A13" s="7" t="s">
        <v>15</v>
      </c>
      <c r="B13" s="101">
        <v>878501842</v>
      </c>
      <c r="C13" s="101">
        <v>143149068</v>
      </c>
      <c r="D13" s="101">
        <v>1021650910</v>
      </c>
      <c r="E13" s="101">
        <v>954776920.5</v>
      </c>
      <c r="F13" s="101">
        <v>932625878.66000009</v>
      </c>
      <c r="G13" s="101">
        <v>66873989.500000045</v>
      </c>
      <c r="H13" s="118"/>
      <c r="I13" s="117"/>
      <c r="J13" s="117"/>
      <c r="K13" s="117"/>
      <c r="L13" s="117"/>
      <c r="M13" s="117"/>
    </row>
    <row r="14" spans="1:14" x14ac:dyDescent="0.25">
      <c r="A14" s="7" t="s">
        <v>16</v>
      </c>
      <c r="B14" s="101"/>
      <c r="C14" s="101"/>
      <c r="D14" s="101"/>
      <c r="E14" s="101"/>
      <c r="F14" s="101"/>
      <c r="G14" s="101"/>
      <c r="H14" s="118"/>
      <c r="I14" s="117"/>
      <c r="J14" s="117"/>
      <c r="K14" s="117"/>
      <c r="L14" s="117"/>
      <c r="M14" s="117"/>
    </row>
    <row r="15" spans="1:14" ht="27" x14ac:dyDescent="0.25">
      <c r="A15" s="4" t="s">
        <v>14</v>
      </c>
      <c r="B15" s="8">
        <v>878501842</v>
      </c>
      <c r="C15" s="8">
        <v>143149068</v>
      </c>
      <c r="D15" s="8">
        <v>1021650910</v>
      </c>
      <c r="E15" s="8">
        <v>954776920.5</v>
      </c>
      <c r="F15" s="8">
        <v>932625878.66000009</v>
      </c>
      <c r="G15" s="8">
        <v>66873989.500000045</v>
      </c>
    </row>
    <row r="16" spans="1:14" x14ac:dyDescent="0.25">
      <c r="A16" s="4"/>
      <c r="B16" s="8"/>
      <c r="C16" s="8"/>
      <c r="D16" s="8"/>
      <c r="E16" s="8"/>
      <c r="F16" s="8"/>
      <c r="G16" s="8"/>
      <c r="H16" s="18"/>
    </row>
    <row r="17" spans="1:18" x14ac:dyDescent="0.25">
      <c r="A17" s="2" t="s">
        <v>17</v>
      </c>
      <c r="B17" s="9">
        <v>3185328408</v>
      </c>
      <c r="C17" s="9">
        <v>1012575236</v>
      </c>
      <c r="D17" s="9">
        <v>4197903644</v>
      </c>
      <c r="E17" s="9">
        <v>3588163663.8099995</v>
      </c>
      <c r="F17" s="9">
        <v>3498070821.2199993</v>
      </c>
      <c r="G17" s="9">
        <v>609739980.19000006</v>
      </c>
      <c r="H17" s="10"/>
      <c r="I17" s="10"/>
      <c r="J17" s="10"/>
      <c r="K17" s="10"/>
      <c r="L17" s="10"/>
    </row>
    <row r="18" spans="1:18" ht="15.75" thickBot="1" x14ac:dyDescent="0.3">
      <c r="A18" s="11"/>
      <c r="B18" s="12"/>
      <c r="C18" s="12"/>
      <c r="D18" s="12"/>
      <c r="E18" s="12"/>
      <c r="F18" s="12"/>
      <c r="G18" s="12"/>
    </row>
    <row r="19" spans="1:18" s="13" customFormat="1" x14ac:dyDescent="0.25">
      <c r="B19" s="14">
        <f>2725174282+1160746366</f>
        <v>3885920648</v>
      </c>
      <c r="C19" s="14">
        <f>20256180-244972502</f>
        <v>-224716322</v>
      </c>
      <c r="D19" s="14">
        <f>2745430462+915773864</f>
        <v>3661204326</v>
      </c>
      <c r="E19" s="14">
        <f>2583901878.95+850052080.56</f>
        <v>3433953959.5099998</v>
      </c>
      <c r="F19" s="14">
        <f>2551415862.88+846833482.15</f>
        <v>3398249345.0300002</v>
      </c>
      <c r="G19" s="14">
        <f>161528583.05+65721783.44</f>
        <v>227250366.49000001</v>
      </c>
    </row>
    <row r="20" spans="1:18" x14ac:dyDescent="0.25">
      <c r="A20" s="15" t="s">
        <v>18</v>
      </c>
      <c r="B20" s="16"/>
      <c r="C20" s="16"/>
      <c r="D20" s="16"/>
      <c r="E20" s="16"/>
      <c r="F20" s="16"/>
      <c r="G20" s="17"/>
    </row>
    <row r="21" spans="1:18" ht="15" customHeight="1" x14ac:dyDescent="0.25">
      <c r="B21" s="18"/>
      <c r="C21" s="18"/>
      <c r="D21" s="18"/>
      <c r="E21" s="18"/>
      <c r="F21" s="18"/>
      <c r="G21" s="18"/>
      <c r="H21" s="18"/>
      <c r="I21" s="15"/>
      <c r="J21" s="15"/>
      <c r="K21" s="15"/>
      <c r="L21" s="15"/>
      <c r="M21" s="19"/>
      <c r="N21" s="19"/>
      <c r="O21" s="19"/>
      <c r="P21" s="19"/>
      <c r="Q21" s="19"/>
      <c r="R21" s="19"/>
    </row>
    <row r="22" spans="1:18" x14ac:dyDescent="0.25">
      <c r="A22" s="19"/>
      <c r="D22" s="18"/>
      <c r="E22" s="18"/>
      <c r="F22" s="18"/>
      <c r="G22" s="18"/>
      <c r="H22" s="18"/>
      <c r="I22" s="19"/>
      <c r="J22" s="19"/>
      <c r="K22" s="19"/>
      <c r="L22" s="19"/>
      <c r="M22" s="19"/>
      <c r="N22" s="19"/>
      <c r="O22" s="19"/>
      <c r="P22" s="19"/>
      <c r="Q22" s="19"/>
      <c r="R22" s="19"/>
    </row>
    <row r="23" spans="1:18" x14ac:dyDescent="0.25">
      <c r="B23" s="20"/>
      <c r="C23" s="20"/>
      <c r="D23" s="20"/>
      <c r="F23" s="18"/>
      <c r="G23" s="18"/>
      <c r="H23" s="19"/>
    </row>
    <row r="24" spans="1:18" x14ac:dyDescent="0.25">
      <c r="B24" s="20"/>
      <c r="C24" s="20"/>
      <c r="D24" s="20"/>
      <c r="E24" s="18"/>
      <c r="F24" s="20"/>
      <c r="H24" s="19"/>
    </row>
    <row r="25" spans="1:18" x14ac:dyDescent="0.25">
      <c r="D25" s="18"/>
      <c r="E25" s="18"/>
      <c r="F25" s="18"/>
      <c r="G25" s="18"/>
      <c r="H25" s="21"/>
    </row>
    <row r="26" spans="1:18" x14ac:dyDescent="0.25">
      <c r="G26" s="20"/>
      <c r="H26" s="21"/>
    </row>
    <row r="27" spans="1:18" x14ac:dyDescent="0.25">
      <c r="A27" s="116" t="s">
        <v>19</v>
      </c>
      <c r="B27" s="116"/>
      <c r="E27" s="116" t="s">
        <v>142</v>
      </c>
      <c r="F27" s="116"/>
      <c r="G27" s="116"/>
    </row>
    <row r="28" spans="1:18" x14ac:dyDescent="0.25">
      <c r="A28" s="116" t="s">
        <v>20</v>
      </c>
      <c r="B28" s="116"/>
      <c r="E28" s="116" t="s">
        <v>21</v>
      </c>
      <c r="F28" s="116"/>
      <c r="G28" s="116"/>
    </row>
  </sheetData>
  <mergeCells count="31">
    <mergeCell ref="K13:K14"/>
    <mergeCell ref="L13:L14"/>
    <mergeCell ref="M13:M14"/>
    <mergeCell ref="A27:B27"/>
    <mergeCell ref="E27:G27"/>
    <mergeCell ref="A28:B28"/>
    <mergeCell ref="E28:G28"/>
    <mergeCell ref="N9:N10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B9:B10"/>
    <mergeCell ref="C9:C10"/>
    <mergeCell ref="D9:D10"/>
    <mergeCell ref="E9:E10"/>
    <mergeCell ref="F9:F10"/>
    <mergeCell ref="G9:G10"/>
    <mergeCell ref="A2:G2"/>
    <mergeCell ref="A3:G3"/>
    <mergeCell ref="A4:G4"/>
    <mergeCell ref="A5:G5"/>
    <mergeCell ref="A6:G6"/>
    <mergeCell ref="A7:A8"/>
    <mergeCell ref="B7:F7"/>
    <mergeCell ref="G7:G8"/>
  </mergeCells>
  <pageMargins left="1.1811023622047245" right="0" top="1.1811023622047245" bottom="0" header="0" footer="0"/>
  <pageSetup scale="8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6"/>
  <sheetViews>
    <sheetView showGridLines="0" topLeftCell="A89" zoomScaleNormal="100" workbookViewId="0">
      <selection activeCell="C105" sqref="C105"/>
    </sheetView>
  </sheetViews>
  <sheetFormatPr baseColWidth="10" defaultRowHeight="15" x14ac:dyDescent="0.25"/>
  <cols>
    <col min="1" max="1" width="2.7109375" style="23" customWidth="1"/>
    <col min="2" max="2" width="40.28515625" style="53" customWidth="1"/>
    <col min="3" max="3" width="15.28515625" style="23" bestFit="1" customWidth="1"/>
    <col min="4" max="4" width="19.7109375" style="23" customWidth="1"/>
    <col min="5" max="7" width="16.5703125" style="23" bestFit="1" customWidth="1"/>
    <col min="8" max="8" width="15.85546875" style="23" bestFit="1" customWidth="1"/>
    <col min="10" max="10" width="15.28515625" bestFit="1" customWidth="1"/>
  </cols>
  <sheetData>
    <row r="1" spans="1:10" ht="15.75" thickBot="1" x14ac:dyDescent="0.3"/>
    <row r="2" spans="1:10" ht="17.25" customHeight="1" x14ac:dyDescent="0.25">
      <c r="A2" s="79" t="s">
        <v>0</v>
      </c>
      <c r="B2" s="88"/>
      <c r="C2" s="88"/>
      <c r="D2" s="88"/>
      <c r="E2" s="88"/>
      <c r="F2" s="88"/>
      <c r="G2" s="88"/>
      <c r="H2" s="89"/>
    </row>
    <row r="3" spans="1:10" ht="17.25" customHeight="1" x14ac:dyDescent="0.25">
      <c r="A3" s="90" t="s">
        <v>1</v>
      </c>
      <c r="B3" s="91"/>
      <c r="C3" s="91"/>
      <c r="D3" s="91"/>
      <c r="E3" s="91"/>
      <c r="F3" s="91"/>
      <c r="G3" s="91"/>
      <c r="H3" s="92"/>
    </row>
    <row r="4" spans="1:10" ht="17.25" customHeight="1" x14ac:dyDescent="0.25">
      <c r="A4" s="90" t="s">
        <v>105</v>
      </c>
      <c r="B4" s="91"/>
      <c r="C4" s="91"/>
      <c r="D4" s="91"/>
      <c r="E4" s="91"/>
      <c r="F4" s="91"/>
      <c r="G4" s="91"/>
      <c r="H4" s="92"/>
    </row>
    <row r="5" spans="1:10" ht="24.75" customHeight="1" thickBot="1" x14ac:dyDescent="0.3">
      <c r="A5" s="81" t="s">
        <v>106</v>
      </c>
      <c r="B5" s="93"/>
      <c r="C5" s="93"/>
      <c r="D5" s="93"/>
      <c r="E5" s="93"/>
      <c r="F5" s="93"/>
      <c r="G5" s="93"/>
      <c r="H5" s="94"/>
    </row>
    <row r="6" spans="1:10" ht="15.75" thickBot="1" x14ac:dyDescent="0.3">
      <c r="A6" s="81" t="s">
        <v>3</v>
      </c>
      <c r="B6" s="93"/>
      <c r="C6" s="93"/>
      <c r="D6" s="93"/>
      <c r="E6" s="93"/>
      <c r="F6" s="93"/>
      <c r="G6" s="93"/>
      <c r="H6" s="94"/>
    </row>
    <row r="7" spans="1:10" ht="15.75" thickBot="1" x14ac:dyDescent="0.3">
      <c r="A7" s="79" t="s">
        <v>4</v>
      </c>
      <c r="B7" s="80"/>
      <c r="C7" s="113" t="s">
        <v>5</v>
      </c>
      <c r="D7" s="114"/>
      <c r="E7" s="114"/>
      <c r="F7" s="114"/>
      <c r="G7" s="115"/>
      <c r="H7" s="111" t="s">
        <v>6</v>
      </c>
    </row>
    <row r="8" spans="1:10" ht="26.25" thickBot="1" x14ac:dyDescent="0.3">
      <c r="A8" s="81"/>
      <c r="B8" s="82"/>
      <c r="C8" s="22" t="s">
        <v>107</v>
      </c>
      <c r="D8" s="22" t="s">
        <v>27</v>
      </c>
      <c r="E8" s="22" t="s">
        <v>28</v>
      </c>
      <c r="F8" s="22" t="s">
        <v>10</v>
      </c>
      <c r="G8" s="22" t="s">
        <v>11</v>
      </c>
      <c r="H8" s="112"/>
    </row>
    <row r="9" spans="1:10" s="55" customFormat="1" x14ac:dyDescent="0.25">
      <c r="A9" s="121"/>
      <c r="B9" s="122"/>
      <c r="C9" s="54"/>
      <c r="D9" s="54"/>
      <c r="E9" s="54"/>
      <c r="F9" s="54"/>
      <c r="G9" s="54"/>
      <c r="H9" s="54"/>
    </row>
    <row r="10" spans="1:10" ht="13.5" customHeight="1" x14ac:dyDescent="0.25">
      <c r="A10" s="119" t="s">
        <v>108</v>
      </c>
      <c r="B10" s="123"/>
      <c r="C10" s="56">
        <v>2306826566</v>
      </c>
      <c r="D10" s="56">
        <v>869426168</v>
      </c>
      <c r="E10" s="56">
        <f>+E11+E21+E30+E41</f>
        <v>3176252734</v>
      </c>
      <c r="F10" s="56">
        <f t="shared" ref="F10:H10" si="0">+F11+F21+F30+F41</f>
        <v>2633386743.3099995</v>
      </c>
      <c r="G10" s="56">
        <f t="shared" si="0"/>
        <v>2565444942.5599995</v>
      </c>
      <c r="H10" s="56">
        <f t="shared" si="0"/>
        <v>542865990.69000006</v>
      </c>
      <c r="J10" s="57"/>
    </row>
    <row r="11" spans="1:10" ht="24" customHeight="1" x14ac:dyDescent="0.25">
      <c r="A11" s="124" t="s">
        <v>109</v>
      </c>
      <c r="B11" s="125"/>
      <c r="C11" s="58">
        <v>975388581</v>
      </c>
      <c r="D11" s="58">
        <v>644437379</v>
      </c>
      <c r="E11" s="58">
        <f>+SUM(E12:E19)</f>
        <v>1619825960</v>
      </c>
      <c r="F11" s="58">
        <f t="shared" ref="F11:G11" si="1">+SUM(F12:F19)</f>
        <v>1078040567.3199999</v>
      </c>
      <c r="G11" s="58">
        <f t="shared" si="1"/>
        <v>1055350378.5</v>
      </c>
      <c r="H11" s="58">
        <f>+SUM(H12:H19)</f>
        <v>541785392.68000007</v>
      </c>
    </row>
    <row r="12" spans="1:10" x14ac:dyDescent="0.25">
      <c r="A12" s="59"/>
      <c r="B12" s="60" t="s">
        <v>110</v>
      </c>
      <c r="C12" s="61">
        <v>51889985</v>
      </c>
      <c r="D12" s="61">
        <v>619153</v>
      </c>
      <c r="E12" s="61">
        <v>52509138</v>
      </c>
      <c r="F12" s="61">
        <v>52508992.059999995</v>
      </c>
      <c r="G12" s="61">
        <v>52242715.149999999</v>
      </c>
      <c r="H12" s="61">
        <v>145.94000000506639</v>
      </c>
    </row>
    <row r="13" spans="1:10" x14ac:dyDescent="0.25">
      <c r="A13" s="59"/>
      <c r="B13" s="60" t="s">
        <v>111</v>
      </c>
      <c r="C13" s="62">
        <v>4761183</v>
      </c>
      <c r="D13" s="61">
        <v>1194769</v>
      </c>
      <c r="E13" s="61">
        <v>5955952</v>
      </c>
      <c r="F13" s="61">
        <v>5955901.9199999999</v>
      </c>
      <c r="G13" s="61">
        <v>5880952.46</v>
      </c>
      <c r="H13" s="61">
        <v>50.080000000074506</v>
      </c>
    </row>
    <row r="14" spans="1:10" ht="27" x14ac:dyDescent="0.25">
      <c r="A14" s="59"/>
      <c r="B14" s="60" t="s">
        <v>112</v>
      </c>
      <c r="C14" s="62">
        <v>66402887</v>
      </c>
      <c r="D14" s="61">
        <v>-3763516</v>
      </c>
      <c r="E14" s="61">
        <v>62639371</v>
      </c>
      <c r="F14" s="61">
        <v>62638648.43</v>
      </c>
      <c r="G14" s="61">
        <v>61463345.670000002</v>
      </c>
      <c r="H14" s="61">
        <v>722.57000000029802</v>
      </c>
    </row>
    <row r="15" spans="1:10" x14ac:dyDescent="0.25">
      <c r="A15" s="59"/>
      <c r="B15" s="60" t="s">
        <v>113</v>
      </c>
      <c r="C15" s="61">
        <v>324739</v>
      </c>
      <c r="D15" s="61">
        <v>90006</v>
      </c>
      <c r="E15" s="61">
        <v>414745</v>
      </c>
      <c r="F15" s="61">
        <v>414744</v>
      </c>
      <c r="G15" s="61">
        <v>414744</v>
      </c>
      <c r="H15" s="61">
        <v>1</v>
      </c>
    </row>
    <row r="16" spans="1:10" x14ac:dyDescent="0.25">
      <c r="A16" s="59"/>
      <c r="B16" s="60" t="s">
        <v>114</v>
      </c>
      <c r="C16" s="61">
        <v>136506153</v>
      </c>
      <c r="D16" s="61">
        <v>466441561</v>
      </c>
      <c r="E16" s="61">
        <v>602947714</v>
      </c>
      <c r="F16" s="61">
        <v>66957743.049999997</v>
      </c>
      <c r="G16" s="61">
        <v>66257938.079999998</v>
      </c>
      <c r="H16" s="61">
        <v>535989970.94999999</v>
      </c>
    </row>
    <row r="17" spans="1:8" x14ac:dyDescent="0.25">
      <c r="A17" s="59"/>
      <c r="B17" s="60" t="s">
        <v>115</v>
      </c>
      <c r="C17" s="61">
        <v>2496158</v>
      </c>
      <c r="D17" s="61">
        <v>49931</v>
      </c>
      <c r="E17" s="61">
        <v>2546089</v>
      </c>
      <c r="F17" s="61">
        <v>2546079.15</v>
      </c>
      <c r="G17" s="61">
        <v>2546079.15</v>
      </c>
      <c r="H17" s="61">
        <v>9.8500000000931323</v>
      </c>
    </row>
    <row r="18" spans="1:8" ht="27" x14ac:dyDescent="0.25">
      <c r="A18" s="59"/>
      <c r="B18" s="60" t="s">
        <v>116</v>
      </c>
      <c r="C18" s="61">
        <v>14194891</v>
      </c>
      <c r="D18" s="61">
        <v>2121197</v>
      </c>
      <c r="E18" s="61">
        <v>16316088</v>
      </c>
      <c r="F18" s="61">
        <v>16316025.369999999</v>
      </c>
      <c r="G18" s="61">
        <v>13317425.369999999</v>
      </c>
      <c r="H18" s="61">
        <v>62.630000000819564</v>
      </c>
    </row>
    <row r="19" spans="1:8" x14ac:dyDescent="0.25">
      <c r="A19" s="59"/>
      <c r="B19" s="60" t="s">
        <v>117</v>
      </c>
      <c r="C19" s="61">
        <v>698812585</v>
      </c>
      <c r="D19" s="61">
        <v>177684278</v>
      </c>
      <c r="E19" s="61">
        <v>876496863</v>
      </c>
      <c r="F19" s="61">
        <v>870702433.34000003</v>
      </c>
      <c r="G19" s="61">
        <v>853227178.62</v>
      </c>
      <c r="H19" s="61">
        <v>5794429.6599999666</v>
      </c>
    </row>
    <row r="20" spans="1:8" x14ac:dyDescent="0.25">
      <c r="A20" s="63"/>
      <c r="B20" s="64"/>
      <c r="C20" s="61"/>
      <c r="D20" s="61"/>
      <c r="E20" s="61"/>
      <c r="F20" s="61"/>
      <c r="G20" s="61"/>
      <c r="H20" s="61"/>
    </row>
    <row r="21" spans="1:8" ht="31.5" customHeight="1" x14ac:dyDescent="0.25">
      <c r="A21" s="119" t="s">
        <v>118</v>
      </c>
      <c r="B21" s="120"/>
      <c r="C21" s="58">
        <v>1240970288</v>
      </c>
      <c r="D21" s="58">
        <v>153004406</v>
      </c>
      <c r="E21" s="58">
        <v>1393974694</v>
      </c>
      <c r="F21" s="58">
        <v>1392897055.79</v>
      </c>
      <c r="G21" s="58">
        <v>1350254128.6499999</v>
      </c>
      <c r="H21" s="58">
        <v>1077638.2100000605</v>
      </c>
    </row>
    <row r="22" spans="1:8" x14ac:dyDescent="0.25">
      <c r="A22" s="59"/>
      <c r="B22" s="60" t="s">
        <v>119</v>
      </c>
      <c r="C22" s="61">
        <v>44187124</v>
      </c>
      <c r="D22" s="61">
        <v>12197978</v>
      </c>
      <c r="E22" s="61">
        <v>56385102</v>
      </c>
      <c r="F22" s="61">
        <v>56376669.210000001</v>
      </c>
      <c r="G22" s="61">
        <v>55061805.119999997</v>
      </c>
      <c r="H22" s="61">
        <v>8432.7899999991059</v>
      </c>
    </row>
    <row r="23" spans="1:8" x14ac:dyDescent="0.25">
      <c r="A23" s="59"/>
      <c r="B23" s="60" t="s">
        <v>120</v>
      </c>
      <c r="C23" s="62">
        <v>826058907</v>
      </c>
      <c r="D23" s="61">
        <v>53533936</v>
      </c>
      <c r="E23" s="61">
        <v>879592843</v>
      </c>
      <c r="F23" s="61">
        <v>879530339.82999992</v>
      </c>
      <c r="G23" s="61">
        <v>854720194.05999994</v>
      </c>
      <c r="H23" s="61">
        <v>62503.170000076294</v>
      </c>
    </row>
    <row r="24" spans="1:8" x14ac:dyDescent="0.25">
      <c r="A24" s="59"/>
      <c r="B24" s="60" t="s">
        <v>121</v>
      </c>
      <c r="C24" s="61">
        <v>40976017</v>
      </c>
      <c r="D24" s="61">
        <v>41992998</v>
      </c>
      <c r="E24" s="61">
        <v>82969015</v>
      </c>
      <c r="F24" s="61">
        <v>82968845.329999998</v>
      </c>
      <c r="G24" s="61">
        <v>82954881.340000004</v>
      </c>
      <c r="H24" s="61">
        <v>169.67000000178814</v>
      </c>
    </row>
    <row r="25" spans="1:8" ht="27" x14ac:dyDescent="0.25">
      <c r="A25" s="59"/>
      <c r="B25" s="60" t="s">
        <v>122</v>
      </c>
      <c r="C25" s="61">
        <v>86346171</v>
      </c>
      <c r="D25" s="61">
        <v>4388768</v>
      </c>
      <c r="E25" s="61">
        <v>90734939</v>
      </c>
      <c r="F25" s="61">
        <v>89751227.709999993</v>
      </c>
      <c r="G25" s="61">
        <v>85236796.319999993</v>
      </c>
      <c r="H25" s="61">
        <v>983711.29000000656</v>
      </c>
    </row>
    <row r="26" spans="1:8" x14ac:dyDescent="0.25">
      <c r="A26" s="59"/>
      <c r="B26" s="60" t="s">
        <v>123</v>
      </c>
      <c r="C26" s="61">
        <v>37143974</v>
      </c>
      <c r="D26" s="61">
        <v>1527363</v>
      </c>
      <c r="E26" s="61">
        <v>38671337</v>
      </c>
      <c r="F26" s="61">
        <v>38671271.340000004</v>
      </c>
      <c r="G26" s="61">
        <v>38671271.340000004</v>
      </c>
      <c r="H26" s="61">
        <v>65.659999996423721</v>
      </c>
    </row>
    <row r="27" spans="1:8" x14ac:dyDescent="0.25">
      <c r="A27" s="59"/>
      <c r="B27" s="60" t="s">
        <v>124</v>
      </c>
      <c r="C27" s="61">
        <v>58383212</v>
      </c>
      <c r="D27" s="61">
        <v>3798323</v>
      </c>
      <c r="E27" s="61">
        <v>62181535</v>
      </c>
      <c r="F27" s="61">
        <v>62181293.420000002</v>
      </c>
      <c r="G27" s="61">
        <v>62181293.420000002</v>
      </c>
      <c r="H27" s="61">
        <v>241.57999999821186</v>
      </c>
    </row>
    <row r="28" spans="1:8" x14ac:dyDescent="0.25">
      <c r="A28" s="59"/>
      <c r="B28" s="60" t="s">
        <v>125</v>
      </c>
      <c r="C28" s="61">
        <v>147874883</v>
      </c>
      <c r="D28" s="61">
        <v>35565040</v>
      </c>
      <c r="E28" s="61">
        <v>183439923</v>
      </c>
      <c r="F28" s="61">
        <v>183417408.95000002</v>
      </c>
      <c r="G28" s="61">
        <v>171427887.05000001</v>
      </c>
      <c r="H28" s="61">
        <v>22514.049999982119</v>
      </c>
    </row>
    <row r="29" spans="1:8" x14ac:dyDescent="0.25">
      <c r="A29" s="63"/>
      <c r="B29" s="64"/>
      <c r="C29" s="61"/>
      <c r="D29" s="61"/>
      <c r="E29" s="61"/>
      <c r="F29" s="61"/>
      <c r="G29" s="61"/>
      <c r="H29" s="61"/>
    </row>
    <row r="30" spans="1:8" ht="33" customHeight="1" x14ac:dyDescent="0.25">
      <c r="A30" s="119" t="s">
        <v>126</v>
      </c>
      <c r="B30" s="120"/>
      <c r="C30" s="58">
        <v>83022187</v>
      </c>
      <c r="D30" s="58">
        <v>29672112</v>
      </c>
      <c r="E30" s="58">
        <v>112694299</v>
      </c>
      <c r="F30" s="58">
        <v>112691368.72000001</v>
      </c>
      <c r="G30" s="58">
        <v>110082683.92999999</v>
      </c>
      <c r="H30" s="58">
        <v>2930.279999995837</v>
      </c>
    </row>
    <row r="31" spans="1:8" ht="27" x14ac:dyDescent="0.25">
      <c r="A31" s="59"/>
      <c r="B31" s="60" t="s">
        <v>127</v>
      </c>
      <c r="C31" s="61">
        <v>63378174</v>
      </c>
      <c r="D31" s="61">
        <v>20703428</v>
      </c>
      <c r="E31" s="61">
        <v>84081602</v>
      </c>
      <c r="F31" s="61">
        <v>84081170.760000005</v>
      </c>
      <c r="G31" s="61">
        <v>82354380.969999999</v>
      </c>
      <c r="H31" s="61">
        <v>431.23999999463558</v>
      </c>
    </row>
    <row r="32" spans="1:8" ht="27" x14ac:dyDescent="0.25">
      <c r="A32" s="59"/>
      <c r="B32" s="60" t="s">
        <v>128</v>
      </c>
      <c r="C32" s="61">
        <v>5126544</v>
      </c>
      <c r="D32" s="61">
        <v>-251726</v>
      </c>
      <c r="E32" s="61">
        <v>4874818</v>
      </c>
      <c r="F32" s="61">
        <v>4874794.57</v>
      </c>
      <c r="G32" s="61">
        <v>4874794.57</v>
      </c>
      <c r="H32" s="61">
        <v>23.429999999701977</v>
      </c>
    </row>
    <row r="33" spans="1:10" x14ac:dyDescent="0.25">
      <c r="A33" s="59"/>
      <c r="B33" s="60" t="s">
        <v>129</v>
      </c>
      <c r="C33" s="61">
        <v>0</v>
      </c>
      <c r="D33" s="61">
        <v>0</v>
      </c>
      <c r="E33" s="61">
        <v>0</v>
      </c>
      <c r="F33" s="61">
        <v>0</v>
      </c>
      <c r="G33" s="61">
        <v>0</v>
      </c>
      <c r="H33" s="61">
        <v>0</v>
      </c>
    </row>
    <row r="34" spans="1:10" x14ac:dyDescent="0.25">
      <c r="A34" s="59"/>
      <c r="B34" s="60" t="s">
        <v>130</v>
      </c>
      <c r="C34" s="61">
        <v>0</v>
      </c>
      <c r="D34" s="61">
        <v>0</v>
      </c>
      <c r="E34" s="61">
        <v>0</v>
      </c>
      <c r="F34" s="61">
        <v>0</v>
      </c>
      <c r="G34" s="61">
        <v>0</v>
      </c>
      <c r="H34" s="61">
        <v>0</v>
      </c>
    </row>
    <row r="35" spans="1:10" x14ac:dyDescent="0.25">
      <c r="A35" s="59"/>
      <c r="B35" s="60" t="s">
        <v>131</v>
      </c>
      <c r="C35" s="61">
        <v>2003544</v>
      </c>
      <c r="D35" s="61">
        <v>-192657</v>
      </c>
      <c r="E35" s="61">
        <v>1810887</v>
      </c>
      <c r="F35" s="61">
        <v>1810547.63</v>
      </c>
      <c r="G35" s="61">
        <v>1810547.63</v>
      </c>
      <c r="H35" s="61">
        <v>339.37000000011176</v>
      </c>
    </row>
    <row r="36" spans="1:10" x14ac:dyDescent="0.25">
      <c r="A36" s="59"/>
      <c r="B36" s="60" t="s">
        <v>132</v>
      </c>
      <c r="C36" s="61">
        <v>0</v>
      </c>
      <c r="D36" s="61">
        <v>0</v>
      </c>
      <c r="E36" s="61">
        <v>0</v>
      </c>
      <c r="F36" s="61">
        <v>0</v>
      </c>
      <c r="G36" s="61">
        <v>0</v>
      </c>
      <c r="H36" s="61">
        <v>0</v>
      </c>
    </row>
    <row r="37" spans="1:10" x14ac:dyDescent="0.25">
      <c r="A37" s="59"/>
      <c r="B37" s="60" t="s">
        <v>133</v>
      </c>
      <c r="C37" s="61">
        <v>11822221</v>
      </c>
      <c r="D37" s="61">
        <v>9408379</v>
      </c>
      <c r="E37" s="61">
        <v>21230600</v>
      </c>
      <c r="F37" s="61">
        <v>21228464.559999999</v>
      </c>
      <c r="G37" s="61">
        <v>20346569.559999999</v>
      </c>
      <c r="H37" s="61">
        <v>2135.4400000013411</v>
      </c>
    </row>
    <row r="38" spans="1:10" x14ac:dyDescent="0.25">
      <c r="A38" s="59"/>
      <c r="B38" s="60" t="s">
        <v>134</v>
      </c>
      <c r="C38" s="61">
        <v>691704</v>
      </c>
      <c r="D38" s="61">
        <v>4688</v>
      </c>
      <c r="E38" s="61">
        <v>696392</v>
      </c>
      <c r="F38" s="61">
        <v>696391.2</v>
      </c>
      <c r="G38" s="61">
        <v>696391.2</v>
      </c>
      <c r="H38" s="61">
        <v>0.80000000004656613</v>
      </c>
    </row>
    <row r="39" spans="1:10" ht="27" x14ac:dyDescent="0.25">
      <c r="A39" s="59"/>
      <c r="B39" s="60" t="s">
        <v>135</v>
      </c>
      <c r="C39" s="61">
        <v>0</v>
      </c>
      <c r="D39" s="61">
        <v>0</v>
      </c>
      <c r="E39" s="61">
        <v>0</v>
      </c>
      <c r="F39" s="61">
        <v>0</v>
      </c>
      <c r="G39" s="61">
        <v>0</v>
      </c>
      <c r="H39" s="61">
        <v>0</v>
      </c>
    </row>
    <row r="40" spans="1:10" x14ac:dyDescent="0.25">
      <c r="A40" s="63"/>
      <c r="B40" s="64"/>
      <c r="C40" s="61"/>
      <c r="D40" s="58"/>
      <c r="E40" s="61"/>
      <c r="F40" s="61"/>
      <c r="G40" s="61"/>
      <c r="H40" s="61"/>
    </row>
    <row r="41" spans="1:10" ht="30" customHeight="1" x14ac:dyDescent="0.25">
      <c r="A41" s="119" t="s">
        <v>136</v>
      </c>
      <c r="B41" s="120"/>
      <c r="C41" s="58">
        <v>7445510</v>
      </c>
      <c r="D41" s="58">
        <v>42312271</v>
      </c>
      <c r="E41" s="58">
        <v>49757781</v>
      </c>
      <c r="F41" s="58">
        <v>49757751.479999997</v>
      </c>
      <c r="G41" s="58">
        <v>49757751.479999997</v>
      </c>
      <c r="H41" s="58">
        <v>29.520000003278255</v>
      </c>
    </row>
    <row r="42" spans="1:10" ht="27" x14ac:dyDescent="0.25">
      <c r="A42" s="59"/>
      <c r="B42" s="60" t="s">
        <v>137</v>
      </c>
      <c r="C42" s="61">
        <v>0</v>
      </c>
      <c r="D42" s="61">
        <v>0</v>
      </c>
      <c r="E42" s="61">
        <v>0</v>
      </c>
      <c r="F42" s="61">
        <v>0</v>
      </c>
      <c r="G42" s="61">
        <v>0</v>
      </c>
      <c r="H42" s="61">
        <v>0</v>
      </c>
    </row>
    <row r="43" spans="1:10" ht="40.5" x14ac:dyDescent="0.25">
      <c r="A43" s="59"/>
      <c r="B43" s="60" t="s">
        <v>138</v>
      </c>
      <c r="C43" s="61">
        <v>7445510</v>
      </c>
      <c r="D43" s="61">
        <v>3740153</v>
      </c>
      <c r="E43" s="61">
        <v>11185663</v>
      </c>
      <c r="F43" s="61">
        <v>11185654.07</v>
      </c>
      <c r="G43" s="61">
        <v>11185654.07</v>
      </c>
      <c r="H43" s="61">
        <v>8.9299999997019768</v>
      </c>
    </row>
    <row r="44" spans="1:10" x14ac:dyDescent="0.25">
      <c r="A44" s="59"/>
      <c r="B44" s="60" t="s">
        <v>139</v>
      </c>
      <c r="C44" s="61">
        <v>0</v>
      </c>
      <c r="D44" s="61">
        <v>0</v>
      </c>
      <c r="E44" s="61">
        <v>0</v>
      </c>
      <c r="F44" s="61">
        <v>0</v>
      </c>
      <c r="G44" s="61">
        <v>0</v>
      </c>
      <c r="H44" s="61">
        <v>0</v>
      </c>
    </row>
    <row r="45" spans="1:10" ht="27" x14ac:dyDescent="0.25">
      <c r="A45" s="59"/>
      <c r="B45" s="60" t="s">
        <v>140</v>
      </c>
      <c r="C45" s="61">
        <v>0</v>
      </c>
      <c r="D45" s="61">
        <v>38572118</v>
      </c>
      <c r="E45" s="61">
        <v>38572118</v>
      </c>
      <c r="F45" s="61">
        <v>38572097.409999996</v>
      </c>
      <c r="G45" s="61">
        <v>38572097.409999996</v>
      </c>
      <c r="H45" s="61">
        <v>20.590000003576279</v>
      </c>
    </row>
    <row r="46" spans="1:10" x14ac:dyDescent="0.25">
      <c r="A46" s="63"/>
      <c r="B46" s="64"/>
      <c r="C46" s="61"/>
      <c r="D46" s="61"/>
      <c r="E46" s="61"/>
      <c r="F46" s="61"/>
      <c r="G46" s="61"/>
      <c r="H46" s="61"/>
    </row>
    <row r="47" spans="1:10" x14ac:dyDescent="0.25">
      <c r="A47" s="124" t="s">
        <v>141</v>
      </c>
      <c r="B47" s="125"/>
      <c r="C47" s="58">
        <v>878501842</v>
      </c>
      <c r="D47" s="58">
        <v>143149068</v>
      </c>
      <c r="E47" s="58">
        <v>1021650910</v>
      </c>
      <c r="F47" s="58">
        <v>954776920.5</v>
      </c>
      <c r="G47" s="58">
        <v>932625878.66000009</v>
      </c>
      <c r="H47" s="58">
        <v>66873989.500000045</v>
      </c>
      <c r="J47" s="57"/>
    </row>
    <row r="48" spans="1:10" x14ac:dyDescent="0.25">
      <c r="A48" s="124" t="s">
        <v>109</v>
      </c>
      <c r="B48" s="125"/>
      <c r="C48" s="58">
        <v>169503014</v>
      </c>
      <c r="D48" s="58">
        <v>-36419179</v>
      </c>
      <c r="E48" s="58">
        <v>133083835</v>
      </c>
      <c r="F48" s="58">
        <v>132918219.16</v>
      </c>
      <c r="G48" s="58">
        <v>125561913.36</v>
      </c>
      <c r="H48" s="58">
        <v>165615.83999999985</v>
      </c>
    </row>
    <row r="49" spans="1:8" x14ac:dyDescent="0.25">
      <c r="A49" s="59"/>
      <c r="B49" s="60" t="s">
        <v>110</v>
      </c>
      <c r="C49" s="61">
        <v>0</v>
      </c>
      <c r="D49" s="61">
        <v>0</v>
      </c>
      <c r="E49" s="61">
        <v>0</v>
      </c>
      <c r="F49" s="61">
        <v>0</v>
      </c>
      <c r="G49" s="61">
        <v>0</v>
      </c>
      <c r="H49" s="61">
        <v>0</v>
      </c>
    </row>
    <row r="50" spans="1:8" x14ac:dyDescent="0.25">
      <c r="A50" s="59"/>
      <c r="B50" s="60" t="s">
        <v>111</v>
      </c>
      <c r="C50" s="61">
        <v>0</v>
      </c>
      <c r="D50" s="61">
        <v>0</v>
      </c>
      <c r="E50" s="61">
        <v>0</v>
      </c>
      <c r="F50" s="61">
        <v>0</v>
      </c>
      <c r="G50" s="61">
        <v>0</v>
      </c>
      <c r="H50" s="61">
        <v>0</v>
      </c>
    </row>
    <row r="51" spans="1:8" ht="27" x14ac:dyDescent="0.25">
      <c r="A51" s="59"/>
      <c r="B51" s="60" t="s">
        <v>112</v>
      </c>
      <c r="C51" s="61">
        <v>0</v>
      </c>
      <c r="D51" s="61">
        <v>0</v>
      </c>
      <c r="E51" s="61">
        <v>0</v>
      </c>
      <c r="F51" s="61">
        <v>0</v>
      </c>
      <c r="G51" s="61">
        <v>0</v>
      </c>
      <c r="H51" s="61">
        <v>0</v>
      </c>
    </row>
    <row r="52" spans="1:8" x14ac:dyDescent="0.25">
      <c r="A52" s="59"/>
      <c r="B52" s="60" t="s">
        <v>113</v>
      </c>
      <c r="C52" s="61">
        <v>0</v>
      </c>
      <c r="D52" s="61">
        <v>0</v>
      </c>
      <c r="E52" s="61">
        <v>0</v>
      </c>
      <c r="F52" s="61">
        <v>0</v>
      </c>
      <c r="G52" s="61">
        <v>0</v>
      </c>
      <c r="H52" s="61">
        <v>0</v>
      </c>
    </row>
    <row r="53" spans="1:8" x14ac:dyDescent="0.25">
      <c r="A53" s="59"/>
      <c r="B53" s="60" t="s">
        <v>114</v>
      </c>
      <c r="C53" s="61">
        <v>0</v>
      </c>
      <c r="D53" s="61">
        <v>0</v>
      </c>
      <c r="E53" s="61">
        <v>0</v>
      </c>
      <c r="F53" s="61">
        <v>0</v>
      </c>
      <c r="G53" s="61">
        <v>0</v>
      </c>
      <c r="H53" s="61">
        <v>0</v>
      </c>
    </row>
    <row r="54" spans="1:8" x14ac:dyDescent="0.25">
      <c r="A54" s="59"/>
      <c r="B54" s="60" t="s">
        <v>115</v>
      </c>
      <c r="C54" s="61">
        <v>0</v>
      </c>
      <c r="D54" s="61">
        <v>0</v>
      </c>
      <c r="F54" s="61">
        <v>0</v>
      </c>
      <c r="G54" s="61">
        <v>0</v>
      </c>
      <c r="H54" s="61">
        <v>0</v>
      </c>
    </row>
    <row r="55" spans="1:8" ht="27" x14ac:dyDescent="0.25">
      <c r="A55" s="59"/>
      <c r="B55" s="60" t="s">
        <v>116</v>
      </c>
      <c r="C55" s="61">
        <v>163323014</v>
      </c>
      <c r="D55" s="61">
        <v>-41700937</v>
      </c>
      <c r="E55" s="61">
        <v>121622077</v>
      </c>
      <c r="F55" s="61">
        <v>121621915.47</v>
      </c>
      <c r="G55" s="61">
        <v>119499594.61</v>
      </c>
      <c r="H55" s="61">
        <v>161.53000000119209</v>
      </c>
    </row>
    <row r="56" spans="1:8" x14ac:dyDescent="0.25">
      <c r="A56" s="59"/>
      <c r="B56" s="60" t="s">
        <v>117</v>
      </c>
      <c r="C56" s="61">
        <v>6180000</v>
      </c>
      <c r="D56" s="61">
        <v>5281758</v>
      </c>
      <c r="E56" s="61">
        <v>11461758</v>
      </c>
      <c r="F56" s="61">
        <v>11296303.690000001</v>
      </c>
      <c r="G56" s="61">
        <v>6062318.75</v>
      </c>
      <c r="H56" s="61">
        <v>165454.30999999866</v>
      </c>
    </row>
    <row r="57" spans="1:8" x14ac:dyDescent="0.25">
      <c r="A57" s="63"/>
      <c r="B57" s="64"/>
      <c r="C57" s="61"/>
      <c r="D57" s="61"/>
      <c r="E57" s="61"/>
      <c r="F57" s="61"/>
      <c r="G57" s="61"/>
      <c r="H57" s="61"/>
    </row>
    <row r="58" spans="1:8" ht="34.5" customHeight="1" x14ac:dyDescent="0.25">
      <c r="A58" s="119" t="s">
        <v>118</v>
      </c>
      <c r="B58" s="120"/>
      <c r="C58" s="58">
        <v>708998828</v>
      </c>
      <c r="D58" s="58">
        <v>160238207</v>
      </c>
      <c r="E58" s="58">
        <v>869237035</v>
      </c>
      <c r="F58" s="58">
        <v>802528664</v>
      </c>
      <c r="G58" s="58">
        <v>787733927.96000004</v>
      </c>
      <c r="H58" s="58">
        <v>66708371.000000045</v>
      </c>
    </row>
    <row r="59" spans="1:8" x14ac:dyDescent="0.25">
      <c r="A59" s="59"/>
      <c r="B59" s="60" t="s">
        <v>119</v>
      </c>
      <c r="C59" s="61">
        <v>9218733</v>
      </c>
      <c r="D59" s="61">
        <v>403517</v>
      </c>
      <c r="E59" s="61">
        <v>9622250</v>
      </c>
      <c r="F59" s="61">
        <v>9622203.5199999996</v>
      </c>
      <c r="G59" s="61">
        <v>9622203.5199999996</v>
      </c>
      <c r="H59" s="61">
        <v>46.480000000447035</v>
      </c>
    </row>
    <row r="60" spans="1:8" x14ac:dyDescent="0.25">
      <c r="A60" s="59"/>
      <c r="B60" s="60" t="s">
        <v>120</v>
      </c>
      <c r="C60" s="62">
        <v>699780095</v>
      </c>
      <c r="D60" s="61">
        <v>153765006</v>
      </c>
      <c r="E60" s="62">
        <v>853545101</v>
      </c>
      <c r="F60" s="62">
        <v>786838099.78999996</v>
      </c>
      <c r="G60" s="62">
        <v>772043363.75</v>
      </c>
      <c r="H60" s="61">
        <v>66707001.210000038</v>
      </c>
    </row>
    <row r="61" spans="1:8" x14ac:dyDescent="0.25">
      <c r="A61" s="59"/>
      <c r="B61" s="60" t="s">
        <v>121</v>
      </c>
      <c r="C61" s="61">
        <v>0</v>
      </c>
      <c r="D61" s="61">
        <v>0</v>
      </c>
      <c r="E61" s="61"/>
      <c r="F61" s="61"/>
      <c r="G61" s="61"/>
      <c r="H61" s="61"/>
    </row>
    <row r="62" spans="1:8" ht="27" x14ac:dyDescent="0.25">
      <c r="A62" s="59"/>
      <c r="B62" s="60" t="s">
        <v>122</v>
      </c>
      <c r="C62" s="61">
        <v>0</v>
      </c>
      <c r="D62" s="61">
        <v>0</v>
      </c>
      <c r="E62" s="61"/>
      <c r="F62" s="61"/>
      <c r="G62" s="61"/>
      <c r="H62" s="61"/>
    </row>
    <row r="63" spans="1:8" x14ac:dyDescent="0.25">
      <c r="A63" s="59"/>
      <c r="B63" s="60" t="s">
        <v>123</v>
      </c>
      <c r="C63" s="61">
        <v>0</v>
      </c>
      <c r="D63" s="61">
        <v>0</v>
      </c>
      <c r="E63" s="61"/>
      <c r="F63" s="61"/>
      <c r="G63" s="61"/>
      <c r="H63" s="61"/>
    </row>
    <row r="64" spans="1:8" x14ac:dyDescent="0.25">
      <c r="A64" s="59"/>
      <c r="B64" s="60" t="s">
        <v>124</v>
      </c>
      <c r="C64" s="61">
        <v>0</v>
      </c>
      <c r="D64" s="61">
        <v>0</v>
      </c>
      <c r="E64" s="61"/>
      <c r="F64" s="61"/>
      <c r="G64" s="61"/>
      <c r="H64" s="61"/>
    </row>
    <row r="65" spans="1:8" x14ac:dyDescent="0.25">
      <c r="A65" s="59"/>
      <c r="B65" s="60" t="s">
        <v>125</v>
      </c>
      <c r="C65" s="61">
        <v>0</v>
      </c>
      <c r="D65" s="61">
        <v>6069684</v>
      </c>
      <c r="E65" s="61">
        <v>6069684</v>
      </c>
      <c r="F65" s="61">
        <v>6068360.6900000004</v>
      </c>
      <c r="G65" s="61">
        <v>6068360.6900000004</v>
      </c>
      <c r="H65" s="61">
        <v>1323.3099999995902</v>
      </c>
    </row>
    <row r="66" spans="1:8" x14ac:dyDescent="0.25">
      <c r="A66" s="63"/>
      <c r="B66" s="64"/>
      <c r="C66" s="61"/>
      <c r="D66" s="61"/>
      <c r="E66" s="61"/>
      <c r="F66" s="61"/>
      <c r="G66" s="61"/>
      <c r="H66" s="61"/>
    </row>
    <row r="67" spans="1:8" ht="29.25" customHeight="1" x14ac:dyDescent="0.25">
      <c r="A67" s="119" t="s">
        <v>126</v>
      </c>
      <c r="B67" s="120"/>
      <c r="C67" s="65">
        <v>0</v>
      </c>
      <c r="D67" s="65">
        <v>0</v>
      </c>
      <c r="E67" s="65">
        <v>0</v>
      </c>
      <c r="F67" s="65">
        <v>0</v>
      </c>
      <c r="G67" s="65">
        <v>0</v>
      </c>
      <c r="H67" s="65">
        <v>0</v>
      </c>
    </row>
    <row r="68" spans="1:8" ht="27" x14ac:dyDescent="0.25">
      <c r="A68" s="59"/>
      <c r="B68" s="60" t="s">
        <v>127</v>
      </c>
      <c r="C68" s="61">
        <v>0</v>
      </c>
      <c r="D68" s="61">
        <v>0</v>
      </c>
      <c r="E68" s="61">
        <v>0</v>
      </c>
      <c r="F68" s="61">
        <v>0</v>
      </c>
      <c r="G68" s="61">
        <v>0</v>
      </c>
      <c r="H68" s="61">
        <v>0</v>
      </c>
    </row>
    <row r="69" spans="1:8" ht="27" x14ac:dyDescent="0.25">
      <c r="A69" s="59"/>
      <c r="B69" s="60" t="s">
        <v>128</v>
      </c>
      <c r="C69" s="61">
        <v>0</v>
      </c>
      <c r="D69" s="61">
        <v>0</v>
      </c>
      <c r="E69" s="61">
        <v>0</v>
      </c>
      <c r="F69" s="61">
        <v>0</v>
      </c>
      <c r="G69" s="61">
        <v>0</v>
      </c>
      <c r="H69" s="61">
        <v>0</v>
      </c>
    </row>
    <row r="70" spans="1:8" x14ac:dyDescent="0.25">
      <c r="A70" s="59"/>
      <c r="B70" s="60" t="s">
        <v>129</v>
      </c>
      <c r="C70" s="61">
        <v>0</v>
      </c>
      <c r="D70" s="61">
        <v>0</v>
      </c>
      <c r="E70" s="61">
        <v>0</v>
      </c>
      <c r="F70" s="61">
        <v>0</v>
      </c>
      <c r="G70" s="61">
        <v>0</v>
      </c>
      <c r="H70" s="61">
        <v>0</v>
      </c>
    </row>
    <row r="71" spans="1:8" x14ac:dyDescent="0.25">
      <c r="A71" s="59"/>
      <c r="B71" s="60" t="s">
        <v>130</v>
      </c>
      <c r="C71" s="61">
        <v>0</v>
      </c>
      <c r="D71" s="61">
        <v>0</v>
      </c>
      <c r="E71" s="61">
        <v>0</v>
      </c>
      <c r="F71" s="61">
        <v>0</v>
      </c>
      <c r="G71" s="61">
        <v>0</v>
      </c>
      <c r="H71" s="61">
        <v>0</v>
      </c>
    </row>
    <row r="72" spans="1:8" x14ac:dyDescent="0.25">
      <c r="A72" s="59"/>
      <c r="B72" s="60" t="s">
        <v>131</v>
      </c>
      <c r="C72" s="61">
        <v>0</v>
      </c>
      <c r="D72" s="61">
        <v>0</v>
      </c>
      <c r="E72" s="61">
        <v>0</v>
      </c>
      <c r="F72" s="61">
        <v>0</v>
      </c>
      <c r="G72" s="61">
        <v>0</v>
      </c>
      <c r="H72" s="61">
        <v>0</v>
      </c>
    </row>
    <row r="73" spans="1:8" x14ac:dyDescent="0.25">
      <c r="A73" s="59"/>
      <c r="B73" s="60" t="s">
        <v>132</v>
      </c>
      <c r="C73" s="61">
        <v>0</v>
      </c>
      <c r="D73" s="61">
        <v>0</v>
      </c>
      <c r="E73" s="61">
        <v>0</v>
      </c>
      <c r="F73" s="61">
        <v>0</v>
      </c>
      <c r="G73" s="61">
        <v>0</v>
      </c>
      <c r="H73" s="61">
        <v>0</v>
      </c>
    </row>
    <row r="74" spans="1:8" x14ac:dyDescent="0.25">
      <c r="A74" s="59"/>
      <c r="B74" s="60" t="s">
        <v>133</v>
      </c>
      <c r="C74" s="61">
        <v>0</v>
      </c>
      <c r="D74" s="61">
        <v>0</v>
      </c>
      <c r="E74" s="61">
        <v>0</v>
      </c>
      <c r="F74" s="61">
        <v>0</v>
      </c>
      <c r="G74" s="61">
        <v>0</v>
      </c>
      <c r="H74" s="61">
        <v>0</v>
      </c>
    </row>
    <row r="75" spans="1:8" x14ac:dyDescent="0.25">
      <c r="A75" s="59"/>
      <c r="B75" s="60" t="s">
        <v>134</v>
      </c>
      <c r="C75" s="61">
        <v>0</v>
      </c>
      <c r="D75" s="61">
        <v>0</v>
      </c>
      <c r="E75" s="61">
        <v>0</v>
      </c>
      <c r="F75" s="61">
        <v>0</v>
      </c>
      <c r="G75" s="61">
        <v>0</v>
      </c>
      <c r="H75" s="61">
        <v>0</v>
      </c>
    </row>
    <row r="76" spans="1:8" ht="27" x14ac:dyDescent="0.25">
      <c r="A76" s="59"/>
      <c r="B76" s="60" t="s">
        <v>135</v>
      </c>
      <c r="C76" s="61">
        <v>0</v>
      </c>
      <c r="D76" s="61">
        <v>0</v>
      </c>
      <c r="E76" s="61">
        <v>0</v>
      </c>
      <c r="F76" s="61">
        <v>0</v>
      </c>
      <c r="G76" s="61">
        <v>0</v>
      </c>
      <c r="H76" s="61">
        <v>0</v>
      </c>
    </row>
    <row r="77" spans="1:8" x14ac:dyDescent="0.25">
      <c r="A77" s="63"/>
      <c r="B77" s="64"/>
      <c r="C77" s="61"/>
      <c r="D77" s="61"/>
      <c r="E77" s="61"/>
      <c r="F77" s="61"/>
      <c r="G77" s="61"/>
      <c r="H77" s="61"/>
    </row>
    <row r="78" spans="1:8" ht="27.75" customHeight="1" x14ac:dyDescent="0.25">
      <c r="A78" s="119" t="s">
        <v>136</v>
      </c>
      <c r="B78" s="120"/>
      <c r="C78" s="58">
        <v>0</v>
      </c>
      <c r="D78" s="58">
        <v>19330040</v>
      </c>
      <c r="E78" s="58">
        <v>19330040</v>
      </c>
      <c r="F78" s="58">
        <v>19330037.34</v>
      </c>
      <c r="G78" s="58">
        <v>19330037.34</v>
      </c>
      <c r="H78" s="58">
        <v>2.6600000001490116</v>
      </c>
    </row>
    <row r="79" spans="1:8" ht="27" x14ac:dyDescent="0.25">
      <c r="A79" s="59"/>
      <c r="B79" s="60" t="s">
        <v>137</v>
      </c>
      <c r="C79" s="61">
        <v>0</v>
      </c>
      <c r="D79" s="61">
        <v>0</v>
      </c>
      <c r="E79" s="61">
        <v>0</v>
      </c>
      <c r="F79" s="61">
        <v>0</v>
      </c>
      <c r="G79" s="61">
        <v>0</v>
      </c>
      <c r="H79" s="61">
        <v>0</v>
      </c>
    </row>
    <row r="80" spans="1:8" ht="40.5" x14ac:dyDescent="0.25">
      <c r="A80" s="59"/>
      <c r="B80" s="60" t="s">
        <v>138</v>
      </c>
      <c r="C80" s="61">
        <v>0</v>
      </c>
      <c r="D80" s="61">
        <v>0</v>
      </c>
      <c r="E80" s="61">
        <v>0</v>
      </c>
      <c r="F80" s="61">
        <v>0</v>
      </c>
      <c r="G80" s="61">
        <v>0</v>
      </c>
      <c r="H80" s="61">
        <v>0</v>
      </c>
    </row>
    <row r="81" spans="1:10" x14ac:dyDescent="0.25">
      <c r="A81" s="59"/>
      <c r="B81" s="60" t="s">
        <v>139</v>
      </c>
      <c r="C81" s="61">
        <v>0</v>
      </c>
      <c r="D81" s="61">
        <v>0</v>
      </c>
      <c r="E81" s="61">
        <v>0</v>
      </c>
      <c r="F81" s="61">
        <v>0</v>
      </c>
      <c r="G81" s="61">
        <v>0</v>
      </c>
      <c r="H81" s="61">
        <v>0</v>
      </c>
    </row>
    <row r="82" spans="1:10" ht="27" x14ac:dyDescent="0.25">
      <c r="A82" s="59"/>
      <c r="B82" s="60" t="s">
        <v>140</v>
      </c>
      <c r="C82" s="61">
        <v>0</v>
      </c>
      <c r="D82" s="61">
        <v>19330040</v>
      </c>
      <c r="E82" s="61">
        <v>19330040</v>
      </c>
      <c r="F82" s="61">
        <v>19330037.34</v>
      </c>
      <c r="G82" s="61">
        <v>19330037.34</v>
      </c>
      <c r="H82" s="61">
        <v>2.6600000001490116</v>
      </c>
    </row>
    <row r="83" spans="1:10" x14ac:dyDescent="0.25">
      <c r="A83" s="63"/>
      <c r="B83" s="64"/>
      <c r="C83" s="61"/>
      <c r="D83" s="61"/>
      <c r="E83" s="61"/>
      <c r="F83" s="61"/>
      <c r="G83" s="61"/>
      <c r="H83" s="61"/>
    </row>
    <row r="84" spans="1:10" x14ac:dyDescent="0.25">
      <c r="A84" s="124" t="s">
        <v>17</v>
      </c>
      <c r="B84" s="125"/>
      <c r="C84" s="65">
        <v>3185328408</v>
      </c>
      <c r="D84" s="65">
        <v>1012575236</v>
      </c>
      <c r="E84" s="65">
        <v>4197903644</v>
      </c>
      <c r="F84" s="65">
        <v>3588163663.8099995</v>
      </c>
      <c r="G84" s="65">
        <v>3498070821.2199993</v>
      </c>
      <c r="H84" s="65">
        <v>609739980.19000006</v>
      </c>
      <c r="J84" s="57"/>
    </row>
    <row r="85" spans="1:10" ht="15.75" thickBot="1" x14ac:dyDescent="0.3">
      <c r="A85" s="66"/>
      <c r="B85" s="67"/>
      <c r="C85" s="67"/>
      <c r="D85" s="67"/>
      <c r="E85" s="67"/>
      <c r="F85" s="67"/>
      <c r="G85" s="67"/>
      <c r="H85" s="67"/>
    </row>
    <row r="86" spans="1:10" s="70" customFormat="1" x14ac:dyDescent="0.25">
      <c r="A86" s="68"/>
      <c r="B86" s="69"/>
      <c r="C86" s="68"/>
      <c r="E86" s="71"/>
      <c r="F86" s="71"/>
      <c r="G86" s="72"/>
      <c r="H86" s="71"/>
    </row>
    <row r="87" spans="1:10" s="77" customFormat="1" x14ac:dyDescent="0.25">
      <c r="A87" s="73"/>
      <c r="B87" s="74"/>
      <c r="C87" s="75"/>
      <c r="D87" s="76"/>
      <c r="E87" s="76"/>
      <c r="F87" s="76"/>
      <c r="G87" s="76"/>
      <c r="H87" s="76"/>
    </row>
    <row r="88" spans="1:10" x14ac:dyDescent="0.25">
      <c r="B88" s="15" t="s">
        <v>18</v>
      </c>
      <c r="C88" s="16"/>
      <c r="D88" s="16"/>
      <c r="E88" s="16"/>
      <c r="F88" s="16"/>
      <c r="G88" s="16"/>
      <c r="H88" s="16"/>
    </row>
    <row r="89" spans="1:10" x14ac:dyDescent="0.25">
      <c r="B89"/>
      <c r="C89" s="15"/>
      <c r="D89" s="15"/>
      <c r="E89" s="15"/>
      <c r="F89" s="15"/>
      <c r="G89" s="15"/>
      <c r="H89" s="15"/>
    </row>
    <row r="90" spans="1:10" x14ac:dyDescent="0.25">
      <c r="B90" s="19"/>
      <c r="C90" s="19"/>
      <c r="D90" s="19"/>
      <c r="E90"/>
      <c r="F90"/>
      <c r="G90"/>
      <c r="H90"/>
    </row>
    <row r="91" spans="1:10" x14ac:dyDescent="0.25">
      <c r="B91"/>
      <c r="C91" s="78"/>
      <c r="D91" s="78"/>
      <c r="E91" s="78"/>
      <c r="F91" s="78"/>
      <c r="G91" s="78"/>
      <c r="H91" s="78"/>
    </row>
    <row r="92" spans="1:10" x14ac:dyDescent="0.25">
      <c r="B92"/>
      <c r="C92" s="78"/>
      <c r="D92" s="78"/>
      <c r="E92" s="78"/>
      <c r="F92" s="78"/>
      <c r="G92" s="78"/>
      <c r="H92" s="78"/>
    </row>
    <row r="93" spans="1:10" x14ac:dyDescent="0.25">
      <c r="B93"/>
      <c r="C93"/>
      <c r="D93"/>
      <c r="E93"/>
      <c r="F93"/>
      <c r="G93"/>
      <c r="H93" s="21"/>
    </row>
    <row r="94" spans="1:10" x14ac:dyDescent="0.25">
      <c r="B94"/>
      <c r="C94"/>
      <c r="D94"/>
      <c r="E94"/>
      <c r="F94"/>
      <c r="G94"/>
      <c r="H94" s="21"/>
    </row>
    <row r="95" spans="1:10" x14ac:dyDescent="0.25">
      <c r="B95" s="116" t="s">
        <v>19</v>
      </c>
      <c r="C95" s="116"/>
      <c r="D95"/>
      <c r="E95"/>
      <c r="F95" s="116" t="s">
        <v>142</v>
      </c>
      <c r="G95" s="116"/>
      <c r="H95" s="116"/>
    </row>
    <row r="96" spans="1:10" x14ac:dyDescent="0.25">
      <c r="B96" s="116" t="s">
        <v>20</v>
      </c>
      <c r="C96" s="116"/>
      <c r="D96"/>
      <c r="E96"/>
      <c r="F96" s="116" t="s">
        <v>21</v>
      </c>
      <c r="G96" s="116"/>
      <c r="H96" s="116"/>
    </row>
  </sheetData>
  <mergeCells count="24">
    <mergeCell ref="B95:C95"/>
    <mergeCell ref="F95:H95"/>
    <mergeCell ref="B96:C96"/>
    <mergeCell ref="F96:H96"/>
    <mergeCell ref="A47:B47"/>
    <mergeCell ref="A48:B48"/>
    <mergeCell ref="A58:B58"/>
    <mergeCell ref="A67:B67"/>
    <mergeCell ref="A78:B78"/>
    <mergeCell ref="A84:B84"/>
    <mergeCell ref="A41:B41"/>
    <mergeCell ref="A2:H2"/>
    <mergeCell ref="A3:H3"/>
    <mergeCell ref="A4:H4"/>
    <mergeCell ref="A5:H5"/>
    <mergeCell ref="A6:H6"/>
    <mergeCell ref="A7:B8"/>
    <mergeCell ref="C7:G7"/>
    <mergeCell ref="H7:H8"/>
    <mergeCell ref="A9:B9"/>
    <mergeCell ref="A10:B10"/>
    <mergeCell ref="A11:B11"/>
    <mergeCell ref="A21:B21"/>
    <mergeCell ref="A30:B30"/>
  </mergeCells>
  <printOptions horizontalCentered="1" verticalCentered="1"/>
  <pageMargins left="0" right="0" top="0" bottom="0" header="0" footer="0"/>
  <pageSetup scale="75" fitToHeight="3" orientation="portrait" r:id="rId1"/>
  <rowBreaks count="1" manualBreakCount="1">
    <brk id="46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5</vt:i4>
      </vt:variant>
    </vt:vector>
  </HeadingPairs>
  <TitlesOfParts>
    <vt:vector size="8" baseType="lpstr">
      <vt:lpstr>Clasificacion Objeto del Gasto</vt:lpstr>
      <vt:lpstr>Clasificación Administrativa</vt:lpstr>
      <vt:lpstr>Clasificación funcional</vt:lpstr>
      <vt:lpstr>'Clasificación Administrativa'!Área_de_impresión</vt:lpstr>
      <vt:lpstr>'Clasificación funcional'!Área_de_impresión</vt:lpstr>
      <vt:lpstr>'Clasificacion Objeto del Gasto'!Área_de_impresión</vt:lpstr>
      <vt:lpstr>'Clasificación funcional'!Títulos_a_imprimir</vt:lpstr>
      <vt:lpstr>'Clasificacion Objeto del Gasto'!Títulos_a_imprimir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 Estrella Alejandrina</dc:creator>
  <cp:lastModifiedBy>amayrani.alonzo</cp:lastModifiedBy>
  <cp:lastPrinted>2022-01-18T15:03:15Z</cp:lastPrinted>
  <dcterms:created xsi:type="dcterms:W3CDTF">2022-01-05T16:08:25Z</dcterms:created>
  <dcterms:modified xsi:type="dcterms:W3CDTF">2022-01-26T16:29:42Z</dcterms:modified>
</cp:coreProperties>
</file>