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pasos\Documents\2019\Planeación 2019\Proyecciones LDF\"/>
    </mc:Choice>
  </mc:AlternateContent>
  <xr:revisionPtr revIDLastSave="0" documentId="13_ncr:1_{4A21D437-E246-44BA-AC66-D34ABB5F286A}" xr6:coauthVersionLast="36" xr6:coauthVersionMax="36" xr10:uidLastSave="{00000000-0000-0000-0000-000000000000}"/>
  <bookViews>
    <workbookView xWindow="600" yWindow="90" windowWidth="18915" windowHeight="7485" xr2:uid="{00000000-000D-0000-FFFF-FFFF00000000}"/>
  </bookViews>
  <sheets>
    <sheet name="Resultados devengado" sheetId="1" r:id="rId1"/>
  </sheets>
  <calcPr calcId="191029"/>
</workbook>
</file>

<file path=xl/calcChain.xml><?xml version="1.0" encoding="utf-8"?>
<calcChain xmlns="http://schemas.openxmlformats.org/spreadsheetml/2006/main">
  <c r="G22" i="1" l="1"/>
  <c r="G11" i="1"/>
  <c r="G33" i="1" s="1"/>
  <c r="D22" i="1"/>
  <c r="D11" i="1"/>
  <c r="E13" i="1"/>
  <c r="E14" i="1"/>
  <c r="E16" i="1"/>
  <c r="E17" i="1"/>
  <c r="E28" i="1" s="1"/>
  <c r="E23" i="1"/>
  <c r="E24" i="1"/>
  <c r="E25" i="1"/>
  <c r="E26" i="1"/>
  <c r="E27" i="1"/>
  <c r="E31" i="1"/>
  <c r="E11" i="1" l="1"/>
  <c r="D33" i="1"/>
  <c r="E22" i="1"/>
  <c r="E33" i="1"/>
  <c r="F12" i="1"/>
  <c r="F13" i="1"/>
  <c r="F14" i="1"/>
  <c r="F15" i="1"/>
  <c r="F26" i="1" s="1"/>
  <c r="F16" i="1"/>
  <c r="F23" i="1"/>
  <c r="F24" i="1"/>
  <c r="F25" i="1"/>
  <c r="F27" i="1"/>
  <c r="F28" i="1"/>
  <c r="F22" i="1" l="1"/>
  <c r="F11" i="1"/>
  <c r="F33" i="1" s="1"/>
  <c r="I22" i="1"/>
  <c r="I11" i="1"/>
  <c r="I33" i="1" l="1"/>
  <c r="H11" i="1"/>
  <c r="H22" i="1" l="1"/>
  <c r="H33" i="1" s="1"/>
</calcChain>
</file>

<file path=xl/sharedStrings.xml><?xml version="1.0" encoding="utf-8"?>
<sst xmlns="http://schemas.openxmlformats.org/spreadsheetml/2006/main" count="54" uniqueCount="36">
  <si>
    <t>1. Gasto No Etiquetado (1=A+B+C+D+E+F+G+H+I)</t>
  </si>
  <si>
    <t>2. Gasto Etiquetado (2=A+B+C+D+E+F+G+H+I)</t>
  </si>
  <si>
    <t>3. Total del Resultado de Egresos (3=1+2)</t>
  </si>
  <si>
    <t>Formato 7 d) Resultados de Egresos - LDF</t>
  </si>
  <si>
    <t>Resultados de Egresos - LDF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</si>
  <si>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</si>
  <si>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</si>
  <si>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</si>
  <si>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</si>
  <si>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</si>
  <si>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</si>
  <si>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</si>
  <si>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</si>
  <si>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</si>
  <si>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</si>
  <si>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</si>
  <si>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</si>
  <si>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</si>
  <si>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</si>
  <si>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</si>
  <si>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</si>
  <si>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</si>
  <si>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</si>
  <si>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</si>
  <si>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</si>
  <si>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Ene-Ago</t>
  </si>
  <si>
    <t>Sep-Dic</t>
  </si>
  <si>
    <t>Municipio de Mérida, Yucatán</t>
  </si>
  <si>
    <r>
      <t xml:space="preserve">Año 3 </t>
    </r>
    <r>
      <rPr>
        <vertAlign val="superscript"/>
        <sz val="11"/>
        <color theme="1"/>
        <rFont val="Barlow SemiBold"/>
      </rPr>
      <t>1</t>
    </r>
    <r>
      <rPr>
        <sz val="11"/>
        <color theme="1"/>
        <rFont val="Barlow SemiBold"/>
      </rPr>
      <t xml:space="preserve"> (c)</t>
    </r>
  </si>
  <si>
    <r>
      <t xml:space="preserve">Año 2 </t>
    </r>
    <r>
      <rPr>
        <vertAlign val="superscript"/>
        <sz val="11"/>
        <color theme="1"/>
        <rFont val="Barlow SemiBold"/>
      </rPr>
      <t>2</t>
    </r>
    <r>
      <rPr>
        <sz val="11"/>
        <color theme="1"/>
        <rFont val="Barlow SemiBold"/>
      </rPr>
      <t xml:space="preserve"> (c)</t>
    </r>
  </si>
  <si>
    <r>
      <t xml:space="preserve">Año 1 </t>
    </r>
    <r>
      <rPr>
        <vertAlign val="superscript"/>
        <sz val="11"/>
        <color theme="1"/>
        <rFont val="Barlow SemiBold"/>
      </rPr>
      <t>2</t>
    </r>
    <r>
      <rPr>
        <sz val="11"/>
        <color theme="1"/>
        <rFont val="Barlow SemiBold"/>
      </rPr>
      <t xml:space="preserve"> (c)</t>
    </r>
  </si>
  <si>
    <r>
      <t xml:space="preserve">Año del Ejercicio Vigente </t>
    </r>
    <r>
      <rPr>
        <vertAlign val="superscript"/>
        <sz val="11"/>
        <color theme="1"/>
        <rFont val="Barlow SemiBold"/>
      </rPr>
      <t>3</t>
    </r>
    <r>
      <rPr>
        <sz val="11"/>
        <color theme="1"/>
        <rFont val="Barlow SemiBold"/>
      </rPr>
      <t xml:space="preserve"> (d)</t>
    </r>
  </si>
  <si>
    <r>
      <rPr>
        <vertAlign val="superscript"/>
        <sz val="11"/>
        <color theme="1"/>
        <rFont val="Barlow SemiBold"/>
      </rPr>
      <t>1</t>
    </r>
    <r>
      <rPr>
        <sz val="11"/>
        <color theme="1"/>
        <rFont val="Barlow SemiBold"/>
      </rPr>
      <t>. Los importes corresponden a los egresos totales Pagados</t>
    </r>
  </si>
  <si>
    <r>
      <rPr>
        <vertAlign val="superscript"/>
        <sz val="11"/>
        <color theme="1"/>
        <rFont val="Barlow SemiBold"/>
      </rPr>
      <t>2</t>
    </r>
    <r>
      <rPr>
        <sz val="11"/>
        <color theme="1"/>
        <rFont val="Barlow SemiBold"/>
      </rPr>
      <t>. Los importes corresponden a los egresos totales Devengados</t>
    </r>
  </si>
  <si>
    <r>
      <rPr>
        <vertAlign val="superscript"/>
        <sz val="11"/>
        <color theme="1"/>
        <rFont val="Barlow SemiBold"/>
      </rPr>
      <t>3</t>
    </r>
    <r>
      <rPr>
        <sz val="11"/>
        <color theme="1"/>
        <rFont val="Barlow SemiBold"/>
      </rPr>
      <t>. Los importes corresponden a los egresos devengados al cierre de septiembre y estimados para el resto del ejercicio</t>
    </r>
  </si>
  <si>
    <t xml:space="preserve">             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</si>
</sst>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rlow SemiBold"/>
    </font>
    <font>
      <vertAlign val="superscript"/>
      <sz val="11"/>
      <color theme="1"/>
      <name val="Barlow SemiBold"/>
    </font>
    <font>
      <b/>
      <sz val="11"/>
      <color theme="1"/>
      <name val="Barlow SemiBol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0" xfId="0" applyFont="1" applyBorder="1"/>
    <xf numFmtId="43" fontId="5" fillId="0" borderId="9" xfId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3" fontId="3" fillId="0" borderId="9" xfId="1" applyFont="1" applyBorder="1" applyAlignment="1">
      <alignment vertical="center"/>
    </xf>
    <xf numFmtId="8" fontId="3" fillId="0" borderId="10" xfId="1" applyNumberFormat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3" fillId="0" borderId="9" xfId="1" applyFont="1" applyBorder="1"/>
    <xf numFmtId="43" fontId="3" fillId="0" borderId="10" xfId="1" applyFont="1" applyBorder="1"/>
    <xf numFmtId="43" fontId="5" fillId="0" borderId="10" xfId="1" applyFont="1" applyBorder="1"/>
    <xf numFmtId="43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Fill="1"/>
    <xf numFmtId="43" fontId="5" fillId="0" borderId="9" xfId="1" applyFont="1" applyBorder="1" applyAlignment="1">
      <alignment vertical="center"/>
    </xf>
    <xf numFmtId="8" fontId="5" fillId="0" borderId="10" xfId="1" applyNumberFormat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9"/>
  <sheetViews>
    <sheetView tabSelected="1" topLeftCell="A23" workbookViewId="0">
      <selection activeCell="J30" sqref="J30"/>
    </sheetView>
  </sheetViews>
  <sheetFormatPr baseColWidth="10" defaultRowHeight="15" x14ac:dyDescent="0.25"/>
  <cols>
    <col min="1" max="1" width="2.28515625" style="1" customWidth="1"/>
    <col min="2" max="2" width="3.7109375" style="1" customWidth="1"/>
    <col min="3" max="3" width="31.140625" style="1" bestFit="1" customWidth="1"/>
    <col min="4" max="4" width="18.7109375" style="1" bestFit="1" customWidth="1"/>
    <col min="5" max="5" width="16.85546875" style="1" hidden="1" customWidth="1"/>
    <col min="6" max="6" width="15.140625" style="1" hidden="1" customWidth="1"/>
    <col min="7" max="7" width="18.7109375" style="1" bestFit="1" customWidth="1"/>
    <col min="8" max="8" width="19" style="1" bestFit="1" customWidth="1"/>
    <col min="9" max="9" width="19.5703125" style="1" customWidth="1"/>
    <col min="10" max="10" width="15.140625" style="1" bestFit="1" customWidth="1"/>
    <col min="11" max="16384" width="11.42578125" style="1"/>
  </cols>
  <sheetData>
    <row r="3" spans="1:9" x14ac:dyDescent="0.25">
      <c r="A3" s="1" t="s">
        <v>3</v>
      </c>
    </row>
    <row r="4" spans="1:9" ht="15.75" thickBot="1" x14ac:dyDescent="0.3"/>
    <row r="5" spans="1:9" x14ac:dyDescent="0.25">
      <c r="A5" s="34" t="s">
        <v>27</v>
      </c>
      <c r="B5" s="35"/>
      <c r="C5" s="35"/>
      <c r="D5" s="35"/>
      <c r="E5" s="35"/>
      <c r="F5" s="35"/>
      <c r="G5" s="35"/>
      <c r="H5" s="35"/>
      <c r="I5" s="36"/>
    </row>
    <row r="6" spans="1:9" x14ac:dyDescent="0.25">
      <c r="A6" s="37" t="s">
        <v>4</v>
      </c>
      <c r="B6" s="38"/>
      <c r="C6" s="38"/>
      <c r="D6" s="38"/>
      <c r="E6" s="38"/>
      <c r="F6" s="38"/>
      <c r="G6" s="38"/>
      <c r="H6" s="38"/>
      <c r="I6" s="39"/>
    </row>
    <row r="7" spans="1:9" ht="15.75" thickBot="1" x14ac:dyDescent="0.3">
      <c r="A7" s="40" t="s">
        <v>5</v>
      </c>
      <c r="B7" s="41"/>
      <c r="C7" s="41"/>
      <c r="D7" s="41"/>
      <c r="E7" s="41"/>
      <c r="F7" s="41"/>
      <c r="G7" s="41"/>
      <c r="H7" s="41"/>
      <c r="I7" s="42"/>
    </row>
    <row r="8" spans="1:9" ht="31.5" x14ac:dyDescent="0.25">
      <c r="A8" s="43" t="s">
        <v>6</v>
      </c>
      <c r="B8" s="44"/>
      <c r="C8" s="44"/>
      <c r="D8" s="2" t="s">
        <v>28</v>
      </c>
      <c r="E8" s="2" t="s">
        <v>25</v>
      </c>
      <c r="F8" s="2" t="s">
        <v>26</v>
      </c>
      <c r="G8" s="2" t="s">
        <v>29</v>
      </c>
      <c r="H8" s="2" t="s">
        <v>30</v>
      </c>
      <c r="I8" s="3" t="s">
        <v>31</v>
      </c>
    </row>
    <row r="9" spans="1:9" ht="15.75" thickBot="1" x14ac:dyDescent="0.3">
      <c r="A9" s="45"/>
      <c r="B9" s="46"/>
      <c r="C9" s="46"/>
      <c r="D9" s="4">
        <v>2015</v>
      </c>
      <c r="E9" s="4">
        <v>2015</v>
      </c>
      <c r="F9" s="4">
        <v>2015</v>
      </c>
      <c r="G9" s="4">
        <v>2016</v>
      </c>
      <c r="H9" s="4">
        <v>2017</v>
      </c>
      <c r="I9" s="5">
        <v>2018</v>
      </c>
    </row>
    <row r="10" spans="1:9" ht="6.75" customHeight="1" x14ac:dyDescent="0.25">
      <c r="A10" s="6"/>
      <c r="B10" s="7"/>
      <c r="C10" s="7"/>
      <c r="D10" s="8"/>
      <c r="E10" s="8"/>
      <c r="F10" s="8"/>
      <c r="G10" s="8"/>
      <c r="H10" s="8"/>
      <c r="I10" s="9"/>
    </row>
    <row r="11" spans="1:9" ht="29.25" customHeight="1" x14ac:dyDescent="0.25">
      <c r="A11" s="31" t="s">
        <v>0</v>
      </c>
      <c r="B11" s="32"/>
      <c r="C11" s="33"/>
      <c r="D11" s="27">
        <f>SUM(D12:D20)</f>
        <v>1640247648.1699998</v>
      </c>
      <c r="E11" s="27">
        <f t="shared" ref="E11:F11" si="0">SUM(E12:E20)</f>
        <v>1133501793</v>
      </c>
      <c r="F11" s="27">
        <f t="shared" si="0"/>
        <v>506745855.17000002</v>
      </c>
      <c r="G11" s="27">
        <f>SUM(G12:G20)</f>
        <v>2006161815.9199998</v>
      </c>
      <c r="H11" s="27">
        <f>SUM(H12:H20)</f>
        <v>2275741088.9300003</v>
      </c>
      <c r="I11" s="28">
        <f>SUM(I12:I20)</f>
        <v>2647557848.27</v>
      </c>
    </row>
    <row r="12" spans="1:9" x14ac:dyDescent="0.25">
      <c r="A12" s="6"/>
      <c r="B12" s="13" t="s">
        <v>7</v>
      </c>
      <c r="C12" s="14" t="s">
        <v>16</v>
      </c>
      <c r="D12" s="15">
        <v>894925175.82999992</v>
      </c>
      <c r="E12" s="15">
        <v>568995047.13999999</v>
      </c>
      <c r="F12" s="15">
        <f>318424186.55+7505942.14</f>
        <v>325930128.69</v>
      </c>
      <c r="G12" s="15">
        <v>887124879.09000003</v>
      </c>
      <c r="H12" s="15">
        <v>940120015.28999996</v>
      </c>
      <c r="I12" s="16">
        <v>1027504123.25</v>
      </c>
    </row>
    <row r="13" spans="1:9" x14ac:dyDescent="0.25">
      <c r="A13" s="6"/>
      <c r="B13" s="13" t="s">
        <v>8</v>
      </c>
      <c r="C13" s="14" t="s">
        <v>17</v>
      </c>
      <c r="D13" s="15">
        <v>99125899.459999993</v>
      </c>
      <c r="E13" s="15">
        <f>83492224.6+1696075.44</f>
        <v>85188300.039999992</v>
      </c>
      <c r="F13" s="15">
        <f>13308735.14+602879.57+25984.71</f>
        <v>13937599.420000002</v>
      </c>
      <c r="G13" s="15">
        <v>114080880.86</v>
      </c>
      <c r="H13" s="15">
        <v>154735370.27000001</v>
      </c>
      <c r="I13" s="16">
        <v>166091989</v>
      </c>
    </row>
    <row r="14" spans="1:9" x14ac:dyDescent="0.25">
      <c r="A14" s="6"/>
      <c r="B14" s="13" t="s">
        <v>9</v>
      </c>
      <c r="C14" s="14" t="s">
        <v>18</v>
      </c>
      <c r="D14" s="15">
        <v>357645251.21000004</v>
      </c>
      <c r="E14" s="15">
        <f>266628897.02+2092663.08</f>
        <v>268721560.10000002</v>
      </c>
      <c r="F14" s="15">
        <f>87916353.11+1007338</f>
        <v>88923691.109999999</v>
      </c>
      <c r="G14" s="15">
        <v>501617917.37</v>
      </c>
      <c r="H14" s="15">
        <v>603434672.48000002</v>
      </c>
      <c r="I14" s="16">
        <v>626625616.41999996</v>
      </c>
    </row>
    <row r="15" spans="1:9" ht="30" x14ac:dyDescent="0.25">
      <c r="A15" s="6"/>
      <c r="B15" s="13" t="s">
        <v>10</v>
      </c>
      <c r="C15" s="14" t="s">
        <v>19</v>
      </c>
      <c r="D15" s="15">
        <v>231409616.09999999</v>
      </c>
      <c r="E15" s="15">
        <v>164797104.75999999</v>
      </c>
      <c r="F15" s="15">
        <f>64958857.4+1653653.94</f>
        <v>66612511.339999996</v>
      </c>
      <c r="G15" s="15">
        <v>339361315.56</v>
      </c>
      <c r="H15" s="15">
        <v>309494148.32999998</v>
      </c>
      <c r="I15" s="16">
        <v>284818287.16000003</v>
      </c>
    </row>
    <row r="16" spans="1:9" ht="30" x14ac:dyDescent="0.25">
      <c r="A16" s="6"/>
      <c r="B16" s="13" t="s">
        <v>11</v>
      </c>
      <c r="C16" s="14" t="s">
        <v>20</v>
      </c>
      <c r="D16" s="15">
        <v>4157594.25</v>
      </c>
      <c r="E16" s="15">
        <f>3192708.04+316039.54</f>
        <v>3508747.58</v>
      </c>
      <c r="F16" s="15">
        <f>616946.67+31900</f>
        <v>648846.67000000004</v>
      </c>
      <c r="G16" s="15">
        <v>81274370.349999994</v>
      </c>
      <c r="H16" s="15">
        <v>42981768.359999999</v>
      </c>
      <c r="I16" s="16">
        <v>37043485.100000001</v>
      </c>
    </row>
    <row r="17" spans="1:9" x14ac:dyDescent="0.25">
      <c r="A17" s="6"/>
      <c r="B17" s="13" t="s">
        <v>12</v>
      </c>
      <c r="C17" s="14" t="s">
        <v>21</v>
      </c>
      <c r="D17" s="15">
        <v>26932979.32</v>
      </c>
      <c r="E17" s="15">
        <f>16870075.86+63059.7+9122180.89</f>
        <v>26055316.449999999</v>
      </c>
      <c r="F17" s="15">
        <v>877662.87</v>
      </c>
      <c r="G17" s="15">
        <v>18747457.359999999</v>
      </c>
      <c r="H17" s="15">
        <v>144427173.68000001</v>
      </c>
      <c r="I17" s="16">
        <v>312893566.25999999</v>
      </c>
    </row>
    <row r="18" spans="1:9" ht="30" x14ac:dyDescent="0.25">
      <c r="A18" s="6"/>
      <c r="B18" s="13" t="s">
        <v>13</v>
      </c>
      <c r="C18" s="14" t="s">
        <v>22</v>
      </c>
      <c r="D18" s="15">
        <v>0</v>
      </c>
      <c r="E18" s="15">
        <v>0</v>
      </c>
      <c r="F18" s="15">
        <v>0</v>
      </c>
      <c r="G18" s="15">
        <v>32793161.609999999</v>
      </c>
      <c r="H18" s="15">
        <v>31284599.759999998</v>
      </c>
      <c r="I18" s="16">
        <v>29944052.199999999</v>
      </c>
    </row>
    <row r="19" spans="1:9" x14ac:dyDescent="0.25">
      <c r="A19" s="6"/>
      <c r="B19" s="13" t="s">
        <v>14</v>
      </c>
      <c r="C19" s="14" t="s">
        <v>23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7" t="s">
        <v>35</v>
      </c>
    </row>
    <row r="20" spans="1:9" x14ac:dyDescent="0.25">
      <c r="A20" s="6"/>
      <c r="B20" s="13" t="s">
        <v>15</v>
      </c>
      <c r="C20" s="14" t="s">
        <v>24</v>
      </c>
      <c r="D20" s="15">
        <v>26051132</v>
      </c>
      <c r="E20" s="15">
        <v>16235716.93</v>
      </c>
      <c r="F20" s="15">
        <v>9815415.0700000003</v>
      </c>
      <c r="G20" s="15">
        <v>31161833.719999999</v>
      </c>
      <c r="H20" s="15">
        <v>49263340.759999998</v>
      </c>
      <c r="I20" s="16">
        <v>162636728.88</v>
      </c>
    </row>
    <row r="21" spans="1:9" x14ac:dyDescent="0.25">
      <c r="A21" s="6"/>
      <c r="B21" s="7"/>
      <c r="C21" s="7"/>
      <c r="D21" s="18"/>
      <c r="E21" s="18"/>
      <c r="F21" s="18"/>
      <c r="G21" s="18"/>
      <c r="H21" s="18"/>
      <c r="I21" s="19"/>
    </row>
    <row r="22" spans="1:9" s="30" customFormat="1" ht="30" customHeight="1" x14ac:dyDescent="0.25">
      <c r="A22" s="31" t="s">
        <v>1</v>
      </c>
      <c r="B22" s="32"/>
      <c r="C22" s="33"/>
      <c r="D22" s="27">
        <f>SUM(D23:D31)</f>
        <v>779803539.02999997</v>
      </c>
      <c r="E22" s="27">
        <f t="shared" ref="E22:F22" si="1">SUM(E23:E31)</f>
        <v>567029086.74000013</v>
      </c>
      <c r="F22" s="27">
        <f t="shared" si="1"/>
        <v>212774452.28999996</v>
      </c>
      <c r="G22" s="27">
        <f>SUM(G23:G31)</f>
        <v>726153582.13999999</v>
      </c>
      <c r="H22" s="27">
        <f>SUM(H23:H31)</f>
        <v>1153366794.1600001</v>
      </c>
      <c r="I22" s="29">
        <f>SUM(I23:I31)</f>
        <v>889824097.34000003</v>
      </c>
    </row>
    <row r="23" spans="1:9" x14ac:dyDescent="0.25">
      <c r="A23" s="6"/>
      <c r="B23" s="13" t="s">
        <v>7</v>
      </c>
      <c r="C23" s="14" t="s">
        <v>16</v>
      </c>
      <c r="D23" s="15">
        <v>81317161.740000069</v>
      </c>
      <c r="E23" s="15">
        <f>616457516.57-E12</f>
        <v>47462469.430000067</v>
      </c>
      <c r="F23" s="15">
        <f>351510084.05+8274736.95-F12</f>
        <v>33854692.310000002</v>
      </c>
      <c r="G23" s="15">
        <v>78849179.379999995</v>
      </c>
      <c r="H23" s="15">
        <v>86734748.679999992</v>
      </c>
      <c r="I23" s="16">
        <v>93771074</v>
      </c>
    </row>
    <row r="24" spans="1:9" x14ac:dyDescent="0.25">
      <c r="A24" s="6"/>
      <c r="B24" s="13" t="s">
        <v>8</v>
      </c>
      <c r="C24" s="14" t="s">
        <v>17</v>
      </c>
      <c r="D24" s="15">
        <v>70455953.810000017</v>
      </c>
      <c r="E24" s="15">
        <f>127792341.48-E13</f>
        <v>42604041.440000013</v>
      </c>
      <c r="F24" s="15">
        <f>35508030.7+6281481.09-F13</f>
        <v>27851912.370000005</v>
      </c>
      <c r="G24" s="15">
        <v>100862755.47</v>
      </c>
      <c r="H24" s="15">
        <v>70584262.550000012</v>
      </c>
      <c r="I24" s="16">
        <v>115776590.04000001</v>
      </c>
    </row>
    <row r="25" spans="1:9" x14ac:dyDescent="0.25">
      <c r="A25" s="6"/>
      <c r="B25" s="13" t="s">
        <v>9</v>
      </c>
      <c r="C25" s="14" t="s">
        <v>18</v>
      </c>
      <c r="D25" s="15">
        <v>232308860.33999997</v>
      </c>
      <c r="E25" s="15">
        <f>411269540.48-E14</f>
        <v>142547980.38</v>
      </c>
      <c r="F25" s="15">
        <f>177677233.07+1007338-F14</f>
        <v>89760879.959999993</v>
      </c>
      <c r="G25" s="15">
        <v>223324458.83000001</v>
      </c>
      <c r="H25" s="15">
        <v>271364990.32999998</v>
      </c>
      <c r="I25" s="16">
        <v>250288915.12</v>
      </c>
    </row>
    <row r="26" spans="1:9" ht="30" x14ac:dyDescent="0.25">
      <c r="A26" s="6"/>
      <c r="B26" s="13" t="s">
        <v>10</v>
      </c>
      <c r="C26" s="14" t="s">
        <v>19</v>
      </c>
      <c r="D26" s="15">
        <v>183510340.21000001</v>
      </c>
      <c r="E26" s="15">
        <f>303701275.99-E15</f>
        <v>138904171.23000002</v>
      </c>
      <c r="F26" s="15">
        <f>109565026.38+1653653.94-F15</f>
        <v>44606168.979999997</v>
      </c>
      <c r="G26" s="15">
        <v>234110334.94</v>
      </c>
      <c r="H26" s="15">
        <v>268795280.38999999</v>
      </c>
      <c r="I26" s="16">
        <v>318227044.30000001</v>
      </c>
    </row>
    <row r="27" spans="1:9" ht="30" x14ac:dyDescent="0.25">
      <c r="A27" s="6"/>
      <c r="B27" s="13" t="s">
        <v>11</v>
      </c>
      <c r="C27" s="14" t="s">
        <v>20</v>
      </c>
      <c r="D27" s="15">
        <v>25163363.049999997</v>
      </c>
      <c r="E27" s="15">
        <f>22539088.12-E16</f>
        <v>19030340.539999999</v>
      </c>
      <c r="F27" s="15">
        <f>6749969.18+31900-F16</f>
        <v>6133022.5099999998</v>
      </c>
      <c r="G27" s="15">
        <v>15336100.42</v>
      </c>
      <c r="H27" s="15">
        <v>23439748.77</v>
      </c>
      <c r="I27" s="16">
        <v>6351858.5999999996</v>
      </c>
    </row>
    <row r="28" spans="1:9" x14ac:dyDescent="0.25">
      <c r="A28" s="6"/>
      <c r="B28" s="13" t="s">
        <v>12</v>
      </c>
      <c r="C28" s="14" t="s">
        <v>21</v>
      </c>
      <c r="D28" s="15">
        <v>187047859.88</v>
      </c>
      <c r="E28" s="15">
        <f>202535400.17-E17</f>
        <v>176480083.72</v>
      </c>
      <c r="F28" s="15">
        <f>11445439.03-F17</f>
        <v>10567776.16</v>
      </c>
      <c r="G28" s="15">
        <v>63534784.18</v>
      </c>
      <c r="H28" s="15">
        <v>425542744.05999994</v>
      </c>
      <c r="I28" s="16">
        <v>91962786.319999993</v>
      </c>
    </row>
    <row r="29" spans="1:9" ht="30" x14ac:dyDescent="0.25">
      <c r="A29" s="6"/>
      <c r="B29" s="13" t="s">
        <v>13</v>
      </c>
      <c r="C29" s="14" t="s">
        <v>22</v>
      </c>
      <c r="D29" s="15">
        <v>0</v>
      </c>
      <c r="E29" s="15">
        <v>0</v>
      </c>
      <c r="F29" s="15">
        <v>0</v>
      </c>
      <c r="G29" s="15">
        <v>3688572.59</v>
      </c>
      <c r="H29" s="15">
        <v>3913354.68</v>
      </c>
      <c r="I29" s="16">
        <v>3580969.78</v>
      </c>
    </row>
    <row r="30" spans="1:9" x14ac:dyDescent="0.25">
      <c r="A30" s="6"/>
      <c r="B30" s="13" t="s">
        <v>14</v>
      </c>
      <c r="C30" s="14" t="s">
        <v>23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7">
        <v>0</v>
      </c>
    </row>
    <row r="31" spans="1:9" x14ac:dyDescent="0.25">
      <c r="A31" s="6"/>
      <c r="B31" s="13" t="s">
        <v>15</v>
      </c>
      <c r="C31" s="14" t="s">
        <v>24</v>
      </c>
      <c r="D31" s="15">
        <v>0</v>
      </c>
      <c r="E31" s="15">
        <f>16235716.93-E20</f>
        <v>0</v>
      </c>
      <c r="F31" s="15">
        <v>0</v>
      </c>
      <c r="G31" s="15">
        <v>6447396.3300000001</v>
      </c>
      <c r="H31" s="15">
        <v>2991664.7</v>
      </c>
      <c r="I31" s="16">
        <v>9864859.1799999997</v>
      </c>
    </row>
    <row r="32" spans="1:9" ht="7.5" customHeight="1" x14ac:dyDescent="0.25">
      <c r="A32" s="6"/>
      <c r="B32" s="7"/>
      <c r="C32" s="7"/>
      <c r="D32" s="18"/>
      <c r="E32" s="18"/>
      <c r="F32" s="18"/>
      <c r="G32" s="18"/>
      <c r="H32" s="18"/>
      <c r="I32" s="19"/>
    </row>
    <row r="33" spans="1:10" x14ac:dyDescent="0.25">
      <c r="A33" s="10" t="s">
        <v>2</v>
      </c>
      <c r="B33" s="11"/>
      <c r="C33" s="11"/>
      <c r="D33" s="12">
        <f t="shared" ref="D33" si="2">+D11+D22</f>
        <v>2420051187.1999998</v>
      </c>
      <c r="E33" s="12">
        <f t="shared" ref="E33:F33" si="3">+E11+E22</f>
        <v>1700530879.7400002</v>
      </c>
      <c r="F33" s="12">
        <f t="shared" si="3"/>
        <v>719520307.46000004</v>
      </c>
      <c r="G33" s="12">
        <f>+G11+G22</f>
        <v>2732315398.0599999</v>
      </c>
      <c r="H33" s="12">
        <f>+H11+H22</f>
        <v>3429107883.0900002</v>
      </c>
      <c r="I33" s="20">
        <f>+I11+I22</f>
        <v>3537381945.6100001</v>
      </c>
      <c r="J33" s="21"/>
    </row>
    <row r="34" spans="1:10" ht="15.75" thickBot="1" x14ac:dyDescent="0.3">
      <c r="A34" s="22"/>
      <c r="B34" s="23"/>
      <c r="C34" s="23"/>
      <c r="D34" s="24"/>
      <c r="E34" s="24"/>
      <c r="F34" s="24"/>
      <c r="G34" s="24"/>
      <c r="H34" s="24"/>
      <c r="I34" s="25"/>
    </row>
    <row r="35" spans="1:10" ht="16.5" x14ac:dyDescent="0.25">
      <c r="A35" s="1" t="s">
        <v>32</v>
      </c>
    </row>
    <row r="36" spans="1:10" ht="16.5" x14ac:dyDescent="0.25">
      <c r="A36" s="1" t="s">
        <v>33</v>
      </c>
    </row>
    <row r="37" spans="1:10" ht="16.5" x14ac:dyDescent="0.25">
      <c r="A37" s="26" t="s">
        <v>34</v>
      </c>
      <c r="B37" s="26"/>
      <c r="C37" s="26"/>
      <c r="D37" s="26"/>
    </row>
    <row r="38" spans="1:10" x14ac:dyDescent="0.25">
      <c r="F38" s="21"/>
    </row>
    <row r="39" spans="1:10" x14ac:dyDescent="0.25">
      <c r="F39" s="21"/>
    </row>
    <row r="40" spans="1:10" x14ac:dyDescent="0.25">
      <c r="F40" s="21"/>
    </row>
    <row r="41" spans="1:10" x14ac:dyDescent="0.25">
      <c r="F41" s="21"/>
    </row>
    <row r="42" spans="1:10" x14ac:dyDescent="0.25">
      <c r="F42" s="21"/>
    </row>
    <row r="43" spans="1:10" x14ac:dyDescent="0.25">
      <c r="F43" s="21"/>
    </row>
    <row r="44" spans="1:10" x14ac:dyDescent="0.25">
      <c r="F44" s="21"/>
    </row>
    <row r="45" spans="1:10" x14ac:dyDescent="0.25">
      <c r="F45" s="21"/>
    </row>
    <row r="46" spans="1:10" x14ac:dyDescent="0.25">
      <c r="F46" s="21"/>
    </row>
    <row r="47" spans="1:10" x14ac:dyDescent="0.25">
      <c r="F47" s="21"/>
    </row>
    <row r="48" spans="1:10" x14ac:dyDescent="0.25">
      <c r="F48" s="21"/>
    </row>
    <row r="49" spans="6:6" x14ac:dyDescent="0.25">
      <c r="F49" s="21"/>
    </row>
    <row r="50" spans="6:6" x14ac:dyDescent="0.25">
      <c r="F50" s="21"/>
    </row>
    <row r="51" spans="6:6" x14ac:dyDescent="0.25">
      <c r="F51" s="21"/>
    </row>
    <row r="52" spans="6:6" x14ac:dyDescent="0.25">
      <c r="F52" s="21"/>
    </row>
    <row r="53" spans="6:6" x14ac:dyDescent="0.25">
      <c r="F53" s="21"/>
    </row>
    <row r="54" spans="6:6" x14ac:dyDescent="0.25">
      <c r="F54" s="21"/>
    </row>
    <row r="55" spans="6:6" x14ac:dyDescent="0.25">
      <c r="F55" s="21"/>
    </row>
    <row r="56" spans="6:6" x14ac:dyDescent="0.25">
      <c r="F56" s="21"/>
    </row>
    <row r="57" spans="6:6" x14ac:dyDescent="0.25">
      <c r="F57" s="21"/>
    </row>
    <row r="58" spans="6:6" x14ac:dyDescent="0.25">
      <c r="F58" s="21"/>
    </row>
    <row r="59" spans="6:6" x14ac:dyDescent="0.25">
      <c r="F59" s="21"/>
    </row>
    <row r="60" spans="6:6" x14ac:dyDescent="0.25">
      <c r="F60" s="21"/>
    </row>
    <row r="61" spans="6:6" x14ac:dyDescent="0.25">
      <c r="F61" s="21"/>
    </row>
    <row r="62" spans="6:6" x14ac:dyDescent="0.25">
      <c r="F62" s="21"/>
    </row>
    <row r="63" spans="6:6" x14ac:dyDescent="0.25">
      <c r="F63" s="21"/>
    </row>
    <row r="64" spans="6:6" x14ac:dyDescent="0.25">
      <c r="F64" s="21"/>
    </row>
    <row r="65" spans="6:6" x14ac:dyDescent="0.25">
      <c r="F65" s="21"/>
    </row>
    <row r="66" spans="6:6" x14ac:dyDescent="0.25">
      <c r="F66" s="21"/>
    </row>
    <row r="67" spans="6:6" x14ac:dyDescent="0.25">
      <c r="F67" s="21"/>
    </row>
    <row r="68" spans="6:6" x14ac:dyDescent="0.25">
      <c r="F68" s="21"/>
    </row>
    <row r="69" spans="6:6" x14ac:dyDescent="0.25">
      <c r="F69" s="21"/>
    </row>
    <row r="70" spans="6:6" x14ac:dyDescent="0.25">
      <c r="F70" s="21"/>
    </row>
    <row r="71" spans="6:6" x14ac:dyDescent="0.25">
      <c r="F71" s="21"/>
    </row>
    <row r="72" spans="6:6" x14ac:dyDescent="0.25">
      <c r="F72" s="21"/>
    </row>
    <row r="73" spans="6:6" x14ac:dyDescent="0.25">
      <c r="F73" s="21"/>
    </row>
    <row r="74" spans="6:6" x14ac:dyDescent="0.25">
      <c r="F74" s="21"/>
    </row>
    <row r="75" spans="6:6" x14ac:dyDescent="0.25">
      <c r="F75" s="21"/>
    </row>
    <row r="76" spans="6:6" x14ac:dyDescent="0.25">
      <c r="F76" s="21"/>
    </row>
    <row r="77" spans="6:6" x14ac:dyDescent="0.25">
      <c r="F77" s="21"/>
    </row>
    <row r="78" spans="6:6" x14ac:dyDescent="0.25">
      <c r="F78" s="21"/>
    </row>
    <row r="79" spans="6:6" x14ac:dyDescent="0.25">
      <c r="F79" s="21"/>
    </row>
  </sheetData>
  <mergeCells count="6">
    <mergeCell ref="A22:C22"/>
    <mergeCell ref="A5:I5"/>
    <mergeCell ref="A6:I6"/>
    <mergeCell ref="A7:I7"/>
    <mergeCell ref="A8:C9"/>
    <mergeCell ref="A11:C11"/>
  </mergeCells>
  <pageMargins left="0.72" right="0.41" top="0.46" bottom="0.4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devengado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Pasos Solis María Cecilia</cp:lastModifiedBy>
  <cp:lastPrinted>2018-12-07T23:12:17Z</cp:lastPrinted>
  <dcterms:created xsi:type="dcterms:W3CDTF">2017-07-24T14:19:48Z</dcterms:created>
  <dcterms:modified xsi:type="dcterms:W3CDTF">2020-04-25T03:00:41Z</dcterms:modified>
</cp:coreProperties>
</file>