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Objeto del Gasto" sheetId="1" r:id="rId1"/>
    <sheet name="Clasificación Administrativa" sheetId="2" r:id="rId2"/>
    <sheet name="Funcional " sheetId="3" r:id="rId3"/>
  </sheets>
  <definedNames>
    <definedName name="_xlnm.Print_Area" localSheetId="1">'Clasificación Administrativa'!$A$2:$G$28</definedName>
    <definedName name="_xlnm.Print_Area" localSheetId="2">'Funcional '!$A$1:$H$96</definedName>
    <definedName name="_xlnm.Print_Area" localSheetId="0">'Objeto del Gasto'!$A$1:$H$169</definedName>
    <definedName name="_xlnm.Print_Titles" localSheetId="2">'Funcional '!$2:$8</definedName>
    <definedName name="_xlnm.Print_Titles" localSheetId="0">'Objeto del Gasto'!$1:$7</definedName>
  </definedNames>
  <calcPr calcId="145621"/>
</workbook>
</file>

<file path=xl/calcChain.xml><?xml version="1.0" encoding="utf-8"?>
<calcChain xmlns="http://schemas.openxmlformats.org/spreadsheetml/2006/main">
  <c r="C15" i="2" l="1"/>
  <c r="H86" i="3"/>
  <c r="G86" i="3"/>
  <c r="F86" i="3"/>
  <c r="E86" i="3"/>
  <c r="D86" i="3"/>
  <c r="H82" i="3"/>
  <c r="D82" i="3"/>
  <c r="H81" i="3"/>
  <c r="D81" i="3"/>
  <c r="H80" i="3"/>
  <c r="D80" i="3"/>
  <c r="D78" i="3" s="1"/>
  <c r="H79" i="3"/>
  <c r="D79" i="3"/>
  <c r="H78" i="3"/>
  <c r="G78" i="3"/>
  <c r="F78" i="3"/>
  <c r="E78" i="3"/>
  <c r="H76" i="3"/>
  <c r="D76" i="3"/>
  <c r="H75" i="3"/>
  <c r="D75" i="3"/>
  <c r="H74" i="3"/>
  <c r="D74" i="3"/>
  <c r="H73" i="3"/>
  <c r="D73" i="3"/>
  <c r="H72" i="3"/>
  <c r="D72" i="3"/>
  <c r="H71" i="3"/>
  <c r="D71" i="3"/>
  <c r="H70" i="3"/>
  <c r="D70" i="3"/>
  <c r="H69" i="3"/>
  <c r="D69" i="3"/>
  <c r="D67" i="3" s="1"/>
  <c r="H68" i="3"/>
  <c r="H67" i="3" s="1"/>
  <c r="D68" i="3"/>
  <c r="G67" i="3"/>
  <c r="F67" i="3"/>
  <c r="E67" i="3"/>
  <c r="H65" i="3"/>
  <c r="D65" i="3"/>
  <c r="H64" i="3"/>
  <c r="D64" i="3"/>
  <c r="H63" i="3"/>
  <c r="D63" i="3"/>
  <c r="H62" i="3"/>
  <c r="D62" i="3"/>
  <c r="H61" i="3"/>
  <c r="D61" i="3"/>
  <c r="H60" i="3"/>
  <c r="D60" i="3"/>
  <c r="H59" i="3"/>
  <c r="H58" i="3" s="1"/>
  <c r="D59" i="3"/>
  <c r="D58" i="3" s="1"/>
  <c r="G58" i="3"/>
  <c r="F58" i="3"/>
  <c r="E58" i="3"/>
  <c r="E47" i="3" s="1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D48" i="3" s="1"/>
  <c r="H49" i="3"/>
  <c r="H48" i="3" s="1"/>
  <c r="D49" i="3"/>
  <c r="G48" i="3"/>
  <c r="F48" i="3"/>
  <c r="F47" i="3" s="1"/>
  <c r="E48" i="3"/>
  <c r="G47" i="3"/>
  <c r="H45" i="3"/>
  <c r="D45" i="3"/>
  <c r="H44" i="3"/>
  <c r="D44" i="3"/>
  <c r="H43" i="3"/>
  <c r="D43" i="3"/>
  <c r="H42" i="3"/>
  <c r="D42" i="3"/>
  <c r="H41" i="3"/>
  <c r="G41" i="3"/>
  <c r="F41" i="3"/>
  <c r="E41" i="3"/>
  <c r="D41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D30" i="3" s="1"/>
  <c r="H31" i="3"/>
  <c r="D31" i="3"/>
  <c r="H30" i="3"/>
  <c r="G30" i="3"/>
  <c r="F30" i="3"/>
  <c r="E30" i="3"/>
  <c r="H28" i="3"/>
  <c r="D28" i="3"/>
  <c r="H27" i="3"/>
  <c r="D27" i="3"/>
  <c r="H26" i="3"/>
  <c r="D26" i="3"/>
  <c r="H25" i="3"/>
  <c r="D25" i="3"/>
  <c r="H24" i="3"/>
  <c r="D24" i="3"/>
  <c r="H23" i="3"/>
  <c r="D23" i="3"/>
  <c r="D21" i="3" s="1"/>
  <c r="H22" i="3"/>
  <c r="H21" i="3" s="1"/>
  <c r="H10" i="3" s="1"/>
  <c r="D22" i="3"/>
  <c r="G21" i="3"/>
  <c r="F21" i="3"/>
  <c r="F10" i="3" s="1"/>
  <c r="F84" i="3" s="1"/>
  <c r="E21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D11" i="3" s="1"/>
  <c r="H12" i="3"/>
  <c r="D12" i="3"/>
  <c r="H11" i="3"/>
  <c r="G11" i="3"/>
  <c r="G10" i="3" s="1"/>
  <c r="G84" i="3" s="1"/>
  <c r="F11" i="3"/>
  <c r="E11" i="3"/>
  <c r="E10" i="3"/>
  <c r="E84" i="3" s="1"/>
  <c r="H47" i="3" l="1"/>
  <c r="H84" i="3" s="1"/>
  <c r="D10" i="3"/>
  <c r="D47" i="3"/>
  <c r="D84" i="3" l="1"/>
  <c r="G19" i="2" l="1"/>
  <c r="F19" i="2"/>
  <c r="E19" i="2"/>
  <c r="D19" i="2"/>
  <c r="C19" i="2"/>
  <c r="B19" i="2"/>
  <c r="G17" i="2"/>
  <c r="F17" i="2"/>
  <c r="E17" i="2"/>
  <c r="D17" i="2"/>
  <c r="C17" i="2"/>
  <c r="B17" i="2"/>
  <c r="G15" i="2"/>
  <c r="F15" i="2"/>
  <c r="E15" i="2"/>
  <c r="D15" i="2"/>
  <c r="B15" i="2"/>
  <c r="G11" i="2"/>
  <c r="F11" i="2"/>
  <c r="E11" i="2"/>
  <c r="D11" i="2"/>
  <c r="C11" i="2"/>
  <c r="B11" i="2"/>
  <c r="H160" i="1" l="1"/>
  <c r="G160" i="1"/>
  <c r="F160" i="1"/>
  <c r="E160" i="1"/>
  <c r="C160" i="1"/>
</calcChain>
</file>

<file path=xl/sharedStrings.xml><?xml version="1.0" encoding="utf-8"?>
<sst xmlns="http://schemas.openxmlformats.org/spreadsheetml/2006/main" count="277" uniqueCount="142">
  <si>
    <t>MUNICIPIO DE MERIDA YUCATAN</t>
  </si>
  <si>
    <t>Estado Analítico del Ejercicio del Presupuesto de Egresos Detallado - LDF</t>
  </si>
  <si>
    <t xml:space="preserve">Clasificación por Objeto del Gasto (Capítulo y Concepto) </t>
  </si>
  <si>
    <t>(PESOS)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</si>
  <si>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</si>
  <si>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</si>
  <si>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</si>
  <si>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</si>
  <si>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</si>
  <si>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</si>
  <si>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</si>
  <si>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</si>
  <si>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</si>
  <si>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</si>
  <si>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</si>
  <si>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</si>
  <si>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</si>
  <si>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</si>
  <si>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</si>
  <si>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</si>
  <si>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</si>
  <si>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</si>
  <si>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</si>
  <si>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</si>
  <si>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</si>
  <si>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</si>
  <si>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</si>
  <si>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</si>
  <si>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</si>
  <si>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</si>
  <si>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</si>
  <si>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</si>
  <si>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</si>
  <si>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</si>
  <si>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</si>
  <si>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</si>
  <si>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</si>
  <si>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</si>
  <si>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</si>
  <si>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</si>
  <si>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</si>
  <si>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</si>
  <si>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</si>
  <si>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</si>
  <si>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</si>
  <si>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</si>
  <si>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</si>
  <si>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</si>
  <si>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</si>
  <si>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</si>
  <si>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</si>
  <si>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</si>
  <si>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</si>
  <si>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</si>
  <si>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</si>
  <si>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</si>
  <si>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</si>
  <si>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</si>
  <si>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</si>
  <si>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</si>
  <si>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</si>
  <si>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</si>
  <si>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</si>
  <si>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</si>
  <si>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</si>
  <si>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</si>
  <si>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</si>
  <si>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</si>
  <si>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</si>
  <si>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</si>
  <si>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</si>
  <si>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</si>
  <si>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</si>
  <si>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</si>
  <si>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</si>
  <si>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</si>
  <si>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</si>
  <si>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</si>
  <si>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</si>
  <si>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</si>
  <si>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</si>
  <si>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</si>
  <si>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</si>
  <si>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</si>
  <si>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</si>
  <si>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</si>
  <si>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</si>
  <si>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</si>
  <si>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</si>
  <si>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</si>
  <si>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LIC. LAURA CRISTINA MUÑOZ MOLINA</t>
  </si>
  <si>
    <t>PRESIDENTE MUNICIPAL</t>
  </si>
  <si>
    <t>DIRECTORA DE FINANZAS Y TESORERA MUNICIPAL</t>
  </si>
  <si>
    <t xml:space="preserve">Del 1 de Enero al 30 de Septiembre de 2019 </t>
  </si>
  <si>
    <t>MUNICIPIO DE MÉRIDA YUCATÁN</t>
  </si>
  <si>
    <t>Clasificación Administrativa</t>
  </si>
  <si>
    <t xml:space="preserve">Concepto </t>
  </si>
  <si>
    <t>Ampliaciones/ (Reducciones)</t>
  </si>
  <si>
    <t>Modificado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</si>
  <si>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</si>
  <si>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</si>
  <si>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</si>
  <si>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</si>
  <si>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</si>
  <si>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</si>
  <si>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Clasificación Funcional (Finalidad y Función)</t>
  </si>
  <si>
    <t>Del 1 de Enero Al 30 de Septiembre de 2019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</si>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</sst>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10" fillId="0" borderId="0"/>
  </cellStyleXfs>
  <cellXfs count="149">
    <xf numFmtId="0" fontId="0" fillId="0" borderId="0" xfId="0"/>
    <xf numFmtId="0" fontId="3" fillId="0" borderId="0" xfId="0" applyFont="1"/>
    <xf numFmtId="0" fontId="2" fillId="2" borderId="14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7" fontId="4" fillId="0" borderId="16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8" fontId="3" fillId="0" borderId="16" xfId="0" applyNumberFormat="1" applyFont="1" applyFill="1" applyBorder="1" applyAlignment="1">
      <alignment horizontal="right" vertical="center"/>
    </xf>
    <xf numFmtId="8" fontId="3" fillId="0" borderId="17" xfId="0" applyNumberFormat="1" applyFont="1" applyFill="1" applyBorder="1" applyAlignment="1">
      <alignment horizontal="right" vertical="center"/>
    </xf>
    <xf numFmtId="8" fontId="2" fillId="0" borderId="16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5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7" fontId="2" fillId="0" borderId="1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8" fontId="3" fillId="0" borderId="15" xfId="0" applyNumberFormat="1" applyFont="1" applyFill="1" applyBorder="1" applyAlignment="1">
      <alignment horizontal="right" vertical="center"/>
    </xf>
    <xf numFmtId="8" fontId="3" fillId="0" borderId="14" xfId="0" applyNumberFormat="1" applyFont="1" applyFill="1" applyBorder="1" applyAlignment="1">
      <alignment horizontal="right" vertical="center"/>
    </xf>
    <xf numFmtId="0" fontId="6" fillId="0" borderId="0" xfId="0" applyFont="1"/>
    <xf numFmtId="43" fontId="6" fillId="0" borderId="0" xfId="0" applyNumberFormat="1" applyFont="1"/>
    <xf numFmtId="0" fontId="8" fillId="0" borderId="0" xfId="2" applyFont="1" applyAlignment="1">
      <alignment vertical="top" readingOrder="1"/>
    </xf>
    <xf numFmtId="43" fontId="0" fillId="0" borderId="0" xfId="1" applyFont="1"/>
    <xf numFmtId="0" fontId="7" fillId="0" borderId="0" xfId="2">
      <alignment vertical="top"/>
    </xf>
    <xf numFmtId="164" fontId="7" fillId="0" borderId="0" xfId="3" applyNumberFormat="1">
      <alignment vertical="top"/>
    </xf>
    <xf numFmtId="0" fontId="9" fillId="0" borderId="0" xfId="2" applyFont="1" applyAlignment="1">
      <alignment vertical="top"/>
    </xf>
    <xf numFmtId="7" fontId="7" fillId="0" borderId="0" xfId="2" applyNumberFormat="1">
      <alignment vertical="top"/>
    </xf>
    <xf numFmtId="7" fontId="9" fillId="0" borderId="0" xfId="2" applyNumberFormat="1" applyFont="1" applyAlignment="1">
      <alignment vertical="top"/>
    </xf>
    <xf numFmtId="8" fontId="5" fillId="0" borderId="17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13" fillId="0" borderId="0" xfId="3" applyNumberFormat="1" applyFont="1">
      <alignment vertical="top"/>
    </xf>
    <xf numFmtId="164" fontId="4" fillId="2" borderId="14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right" vertical="center"/>
    </xf>
    <xf numFmtId="164" fontId="5" fillId="0" borderId="14" xfId="0" applyNumberFormat="1" applyFont="1" applyFill="1" applyBorder="1" applyAlignment="1">
      <alignment horizontal="right" vertical="center"/>
    </xf>
    <xf numFmtId="164" fontId="5" fillId="0" borderId="0" xfId="0" applyNumberFormat="1" applyFont="1"/>
    <xf numFmtId="164" fontId="11" fillId="0" borderId="0" xfId="1" applyNumberFormat="1" applyFont="1"/>
    <xf numFmtId="164" fontId="12" fillId="0" borderId="0" xfId="2" applyNumberFormat="1" applyFont="1" applyAlignment="1">
      <alignment vertical="top" readingOrder="1"/>
    </xf>
    <xf numFmtId="164" fontId="14" fillId="0" borderId="0" xfId="2" applyNumberFormat="1" applyFont="1" applyAlignment="1">
      <alignment vertical="top"/>
    </xf>
    <xf numFmtId="164" fontId="11" fillId="0" borderId="0" xfId="0" applyNumberFormat="1" applyFont="1"/>
    <xf numFmtId="0" fontId="9" fillId="0" borderId="0" xfId="2" applyFont="1" applyAlignment="1">
      <alignment vertical="top" readingOrder="1"/>
    </xf>
    <xf numFmtId="8" fontId="3" fillId="0" borderId="0" xfId="0" applyNumberFormat="1" applyFont="1"/>
    <xf numFmtId="7" fontId="3" fillId="0" borderId="0" xfId="0" applyNumberFormat="1" applyFont="1"/>
    <xf numFmtId="0" fontId="15" fillId="0" borderId="0" xfId="2" applyFont="1" applyAlignment="1">
      <alignment horizontal="center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8" fontId="0" fillId="0" borderId="0" xfId="0" applyNumberFormat="1"/>
    <xf numFmtId="164" fontId="2" fillId="0" borderId="0" xfId="1" applyNumberFormat="1" applyFont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7" fontId="0" fillId="0" borderId="0" xfId="0" applyNumberFormat="1"/>
    <xf numFmtId="164" fontId="3" fillId="0" borderId="17" xfId="1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16" fillId="0" borderId="0" xfId="0" applyFont="1"/>
    <xf numFmtId="43" fontId="16" fillId="0" borderId="0" xfId="0" applyNumberFormat="1" applyFont="1"/>
    <xf numFmtId="0" fontId="8" fillId="0" borderId="0" xfId="3" applyFont="1" applyAlignment="1">
      <alignment vertical="top" readingOrder="1"/>
    </xf>
    <xf numFmtId="164" fontId="0" fillId="0" borderId="0" xfId="1" applyNumberFormat="1" applyFont="1"/>
    <xf numFmtId="164" fontId="0" fillId="0" borderId="0" xfId="0" applyNumberFormat="1"/>
    <xf numFmtId="0" fontId="7" fillId="0" borderId="0" xfId="3">
      <alignment vertical="top"/>
    </xf>
    <xf numFmtId="164" fontId="9" fillId="0" borderId="0" xfId="3" applyNumberFormat="1" applyFont="1" applyAlignment="1">
      <alignment vertical="top"/>
    </xf>
    <xf numFmtId="0" fontId="9" fillId="0" borderId="0" xfId="3" applyFont="1" applyAlignment="1">
      <alignment vertical="top"/>
    </xf>
    <xf numFmtId="0" fontId="9" fillId="0" borderId="0" xfId="3" applyFont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" fillId="0" borderId="17" xfId="0" applyFont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4" fontId="0" fillId="0" borderId="0" xfId="0" applyNumberFormat="1" applyFill="1"/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43" fontId="6" fillId="0" borderId="0" xfId="0" applyNumberFormat="1" applyFont="1" applyFill="1"/>
    <xf numFmtId="0" fontId="16" fillId="0" borderId="0" xfId="0" applyFont="1" applyFill="1"/>
    <xf numFmtId="4" fontId="6" fillId="0" borderId="0" xfId="0" applyNumberFormat="1" applyFont="1" applyFill="1"/>
    <xf numFmtId="43" fontId="17" fillId="0" borderId="0" xfId="0" applyNumberFormat="1" applyFont="1" applyFill="1"/>
    <xf numFmtId="43" fontId="0" fillId="0" borderId="0" xfId="1" applyFont="1" applyFill="1"/>
    <xf numFmtId="0" fontId="8" fillId="0" borderId="0" xfId="3" applyFont="1" applyFill="1" applyAlignment="1">
      <alignment vertical="top" readingOrder="1"/>
    </xf>
    <xf numFmtId="0" fontId="7" fillId="0" borderId="0" xfId="3" applyFill="1">
      <alignment vertical="top"/>
    </xf>
    <xf numFmtId="4" fontId="9" fillId="0" borderId="0" xfId="3" applyNumberFormat="1" applyFont="1" applyAlignment="1">
      <alignment vertical="top"/>
    </xf>
    <xf numFmtId="4" fontId="9" fillId="0" borderId="0" xfId="3" applyNumberFormat="1" applyFont="1" applyFill="1" applyAlignment="1">
      <alignment vertical="top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center" vertical="top"/>
    </xf>
  </cellXfs>
  <cellStyles count="7">
    <cellStyle name="Millares" xfId="1" builtinId="3"/>
    <cellStyle name="Moneda 2" xfId="4"/>
    <cellStyle name="Normal" xfId="0" builtinId="0"/>
    <cellStyle name="Normal 2" xfId="5"/>
    <cellStyle name="Normal 3" xfId="2"/>
    <cellStyle name="Normal 3 2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9"/>
  <sheetViews>
    <sheetView showGridLines="0" zoomScaleNormal="100" workbookViewId="0">
      <pane ySplit="7" topLeftCell="A8" activePane="bottomLeft" state="frozen"/>
      <selection pane="bottomLeft" activeCell="G7" sqref="G7"/>
    </sheetView>
  </sheetViews>
  <sheetFormatPr baseColWidth="10" defaultRowHeight="13.5" x14ac:dyDescent="0.25"/>
  <cols>
    <col min="1" max="1" width="5.5703125" style="1" customWidth="1"/>
    <col min="2" max="2" width="32.7109375" style="1" customWidth="1"/>
    <col min="3" max="3" width="16.42578125" style="1" customWidth="1"/>
    <col min="4" max="4" width="17" style="35" customWidth="1"/>
    <col min="5" max="6" width="16.42578125" style="1" customWidth="1"/>
    <col min="7" max="8" width="16.42578125" style="1" bestFit="1" customWidth="1"/>
    <col min="9" max="9" width="1.28515625" style="1" customWidth="1"/>
    <col min="10" max="11" width="16.42578125" style="1" bestFit="1" customWidth="1"/>
    <col min="12" max="14" width="14.7109375" style="1" bestFit="1" customWidth="1"/>
    <col min="15" max="15" width="15.28515625" style="1" customWidth="1"/>
    <col min="16" max="16384" width="11.42578125" style="1"/>
  </cols>
  <sheetData>
    <row r="1" spans="1:16" x14ac:dyDescent="0.25">
      <c r="A1" s="48" t="s">
        <v>0</v>
      </c>
      <c r="B1" s="57"/>
      <c r="C1" s="57"/>
      <c r="D1" s="57"/>
      <c r="E1" s="57"/>
      <c r="F1" s="57"/>
      <c r="G1" s="57"/>
      <c r="H1" s="58"/>
    </row>
    <row r="2" spans="1:16" x14ac:dyDescent="0.25">
      <c r="A2" s="59" t="s">
        <v>1</v>
      </c>
      <c r="B2" s="60"/>
      <c r="C2" s="60"/>
      <c r="D2" s="60"/>
      <c r="E2" s="60"/>
      <c r="F2" s="60"/>
      <c r="G2" s="60"/>
      <c r="H2" s="61"/>
    </row>
    <row r="3" spans="1:16" x14ac:dyDescent="0.25">
      <c r="A3" s="59" t="s">
        <v>2</v>
      </c>
      <c r="B3" s="60"/>
      <c r="C3" s="60"/>
      <c r="D3" s="60"/>
      <c r="E3" s="60"/>
      <c r="F3" s="60"/>
      <c r="G3" s="60"/>
      <c r="H3" s="61"/>
    </row>
    <row r="4" spans="1:16" x14ac:dyDescent="0.25">
      <c r="A4" s="59" t="s">
        <v>93</v>
      </c>
      <c r="B4" s="60"/>
      <c r="C4" s="60"/>
      <c r="D4" s="60"/>
      <c r="E4" s="60"/>
      <c r="F4" s="60"/>
      <c r="G4" s="60"/>
      <c r="H4" s="61"/>
    </row>
    <row r="5" spans="1:16" ht="14.25" thickBot="1" x14ac:dyDescent="0.3">
      <c r="A5" s="50" t="s">
        <v>3</v>
      </c>
      <c r="B5" s="62"/>
      <c r="C5" s="62"/>
      <c r="D5" s="62"/>
      <c r="E5" s="62"/>
      <c r="F5" s="62"/>
      <c r="G5" s="62"/>
      <c r="H5" s="63"/>
    </row>
    <row r="6" spans="1:16" ht="14.25" thickBot="1" x14ac:dyDescent="0.3">
      <c r="A6" s="48" t="s">
        <v>4</v>
      </c>
      <c r="B6" s="49"/>
      <c r="C6" s="52" t="s">
        <v>5</v>
      </c>
      <c r="D6" s="53"/>
      <c r="E6" s="53"/>
      <c r="F6" s="53"/>
      <c r="G6" s="54"/>
      <c r="H6" s="55" t="s">
        <v>6</v>
      </c>
    </row>
    <row r="7" spans="1:16" ht="26.25" thickBot="1" x14ac:dyDescent="0.3">
      <c r="A7" s="50"/>
      <c r="B7" s="51"/>
      <c r="C7" s="2" t="s">
        <v>7</v>
      </c>
      <c r="D7" s="32" t="s">
        <v>8</v>
      </c>
      <c r="E7" s="2" t="s">
        <v>9</v>
      </c>
      <c r="F7" s="2" t="s">
        <v>10</v>
      </c>
      <c r="G7" s="2" t="s">
        <v>11</v>
      </c>
      <c r="H7" s="56"/>
    </row>
    <row r="8" spans="1:16" ht="31.5" customHeight="1" x14ac:dyDescent="0.25">
      <c r="A8" s="46" t="s">
        <v>12</v>
      </c>
      <c r="B8" s="47"/>
      <c r="C8" s="11">
        <v>2499356594</v>
      </c>
      <c r="D8" s="12">
        <v>192008896</v>
      </c>
      <c r="E8" s="3">
        <v>2691365490</v>
      </c>
      <c r="F8" s="3">
        <v>1740442987.49</v>
      </c>
      <c r="G8" s="3">
        <v>1640777683.5199997</v>
      </c>
      <c r="H8" s="3">
        <v>950922502.51000011</v>
      </c>
      <c r="J8" s="30"/>
      <c r="K8" s="30"/>
      <c r="L8" s="30"/>
      <c r="M8" s="30"/>
      <c r="N8" s="30"/>
      <c r="O8" s="30"/>
    </row>
    <row r="9" spans="1:16" s="6" customFormat="1" ht="30.75" customHeight="1" x14ac:dyDescent="0.25">
      <c r="A9" s="44" t="s">
        <v>13</v>
      </c>
      <c r="B9" s="45"/>
      <c r="C9" s="5">
        <v>1068083008</v>
      </c>
      <c r="D9" s="12">
        <v>-2122858</v>
      </c>
      <c r="E9" s="5">
        <v>1065960150</v>
      </c>
      <c r="F9" s="5">
        <v>745367614.17999995</v>
      </c>
      <c r="G9" s="5">
        <v>683633835.78999996</v>
      </c>
      <c r="H9" s="5">
        <v>320592535.81999999</v>
      </c>
      <c r="J9" s="4"/>
      <c r="K9" s="4"/>
      <c r="L9" s="4"/>
      <c r="M9" s="4"/>
      <c r="N9" s="4"/>
      <c r="O9" s="4"/>
    </row>
    <row r="10" spans="1:16" ht="27" x14ac:dyDescent="0.25">
      <c r="A10" s="7"/>
      <c r="B10" s="8" t="s">
        <v>14</v>
      </c>
      <c r="C10" s="9">
        <v>607844728</v>
      </c>
      <c r="D10" s="33">
        <v>-3179505</v>
      </c>
      <c r="E10" s="9">
        <v>604665223</v>
      </c>
      <c r="F10" s="10">
        <v>426531140.43000001</v>
      </c>
      <c r="G10" s="10">
        <v>426531140.43000001</v>
      </c>
      <c r="H10" s="10">
        <v>178134082.56999999</v>
      </c>
      <c r="J10" s="4"/>
    </row>
    <row r="11" spans="1:16" ht="27" x14ac:dyDescent="0.25">
      <c r="A11" s="7"/>
      <c r="B11" s="8" t="s">
        <v>15</v>
      </c>
      <c r="C11" s="9">
        <v>69714556</v>
      </c>
      <c r="D11" s="33">
        <v>1005529</v>
      </c>
      <c r="E11" s="9">
        <v>70720085</v>
      </c>
      <c r="F11" s="10">
        <v>48940560.659999996</v>
      </c>
      <c r="G11" s="10">
        <v>48597244.299999997</v>
      </c>
      <c r="H11" s="10">
        <v>21779524.340000004</v>
      </c>
      <c r="J11" s="4"/>
    </row>
    <row r="12" spans="1:16" ht="27" x14ac:dyDescent="0.25">
      <c r="A12" s="7"/>
      <c r="B12" s="8" t="s">
        <v>16</v>
      </c>
      <c r="C12" s="9">
        <v>139877304</v>
      </c>
      <c r="D12" s="33">
        <v>1377143</v>
      </c>
      <c r="E12" s="9">
        <v>141254447</v>
      </c>
      <c r="F12" s="10">
        <v>107151770.78</v>
      </c>
      <c r="G12" s="10">
        <v>59179144.420000002</v>
      </c>
      <c r="H12" s="10">
        <v>34102676.219999999</v>
      </c>
      <c r="J12" s="4"/>
    </row>
    <row r="13" spans="1:16" x14ac:dyDescent="0.25">
      <c r="A13" s="7"/>
      <c r="B13" s="8" t="s">
        <v>17</v>
      </c>
      <c r="C13" s="9">
        <v>80851875</v>
      </c>
      <c r="D13" s="33">
        <v>-1228623</v>
      </c>
      <c r="E13" s="9">
        <v>79623252</v>
      </c>
      <c r="F13" s="10">
        <v>55155312.410000004</v>
      </c>
      <c r="G13" s="10">
        <v>48860604.740000002</v>
      </c>
      <c r="H13" s="10">
        <v>24467939.589999996</v>
      </c>
      <c r="J13" s="4"/>
    </row>
    <row r="14" spans="1:16" ht="27" x14ac:dyDescent="0.25">
      <c r="A14" s="7"/>
      <c r="B14" s="8" t="s">
        <v>18</v>
      </c>
      <c r="C14" s="9">
        <v>169794545</v>
      </c>
      <c r="D14" s="33">
        <v>-97402</v>
      </c>
      <c r="E14" s="9">
        <v>169697143</v>
      </c>
      <c r="F14" s="10">
        <v>107588829.90000001</v>
      </c>
      <c r="G14" s="10">
        <v>100465701.90000001</v>
      </c>
      <c r="H14" s="10">
        <v>62108313.099999994</v>
      </c>
      <c r="J14" s="4"/>
    </row>
    <row r="15" spans="1:16" x14ac:dyDescent="0.25">
      <c r="A15" s="7"/>
      <c r="B15" s="8" t="s">
        <v>19</v>
      </c>
      <c r="C15" s="9">
        <v>0</v>
      </c>
      <c r="D15" s="33">
        <v>0</v>
      </c>
      <c r="E15" s="9">
        <v>0</v>
      </c>
      <c r="F15" s="10">
        <v>0</v>
      </c>
      <c r="G15" s="10">
        <v>0</v>
      </c>
      <c r="H15" s="10">
        <v>0</v>
      </c>
      <c r="J15" s="4"/>
    </row>
    <row r="16" spans="1:16" ht="27" x14ac:dyDescent="0.25">
      <c r="A16" s="7"/>
      <c r="B16" s="8" t="s">
        <v>20</v>
      </c>
      <c r="C16" s="9">
        <v>0</v>
      </c>
      <c r="D16" s="33">
        <v>0</v>
      </c>
      <c r="E16" s="9">
        <v>0</v>
      </c>
      <c r="F16" s="10">
        <v>0</v>
      </c>
      <c r="G16" s="10">
        <v>0</v>
      </c>
      <c r="H16" s="10">
        <v>0</v>
      </c>
      <c r="J16" s="4"/>
      <c r="K16" s="4"/>
      <c r="L16" s="4"/>
      <c r="M16" s="4"/>
      <c r="N16" s="4"/>
      <c r="O16" s="4"/>
      <c r="P16" s="4"/>
    </row>
    <row r="17" spans="1:22" s="6" customFormat="1" x14ac:dyDescent="0.25">
      <c r="A17" s="44" t="s">
        <v>21</v>
      </c>
      <c r="B17" s="45"/>
      <c r="C17" s="5">
        <v>93617891</v>
      </c>
      <c r="D17" s="12">
        <v>50629282</v>
      </c>
      <c r="E17" s="5">
        <v>144247173</v>
      </c>
      <c r="F17" s="5">
        <v>100252849.86</v>
      </c>
      <c r="G17" s="5">
        <v>97893864.870000005</v>
      </c>
      <c r="H17" s="5">
        <v>43994323.140000001</v>
      </c>
      <c r="J17" s="4"/>
      <c r="K17" s="4"/>
      <c r="L17" s="4"/>
      <c r="M17" s="4"/>
      <c r="N17" s="4"/>
      <c r="O17" s="4"/>
    </row>
    <row r="18" spans="1:22" ht="40.5" x14ac:dyDescent="0.25">
      <c r="A18" s="7"/>
      <c r="B18" s="8" t="s">
        <v>22</v>
      </c>
      <c r="C18" s="9">
        <v>13389021</v>
      </c>
      <c r="D18" s="33">
        <v>3683022</v>
      </c>
      <c r="E18" s="29">
        <v>17072043</v>
      </c>
      <c r="F18" s="29">
        <v>11278288.189999999</v>
      </c>
      <c r="G18" s="10">
        <v>11003683.67</v>
      </c>
      <c r="H18" s="10">
        <v>5793754.8100000005</v>
      </c>
      <c r="J18" s="4"/>
    </row>
    <row r="19" spans="1:22" x14ac:dyDescent="0.25">
      <c r="A19" s="7"/>
      <c r="B19" s="8" t="s">
        <v>23</v>
      </c>
      <c r="C19" s="9">
        <v>9308572</v>
      </c>
      <c r="D19" s="33">
        <v>1610454</v>
      </c>
      <c r="E19" s="29">
        <v>10919026</v>
      </c>
      <c r="F19" s="29">
        <v>8197939.1500000004</v>
      </c>
      <c r="G19" s="10">
        <v>7737458.6299999999</v>
      </c>
      <c r="H19" s="10">
        <v>2721086.8499999996</v>
      </c>
      <c r="J19" s="4"/>
    </row>
    <row r="20" spans="1:22" ht="40.5" x14ac:dyDescent="0.25">
      <c r="A20" s="7"/>
      <c r="B20" s="8" t="s">
        <v>24</v>
      </c>
      <c r="C20" s="9">
        <v>0</v>
      </c>
      <c r="D20" s="33">
        <v>0</v>
      </c>
      <c r="E20" s="29">
        <v>0</v>
      </c>
      <c r="F20" s="29">
        <v>0</v>
      </c>
      <c r="G20" s="10">
        <v>0</v>
      </c>
      <c r="H20" s="10">
        <v>0</v>
      </c>
      <c r="J20" s="4"/>
    </row>
    <row r="21" spans="1:22" ht="27" x14ac:dyDescent="0.25">
      <c r="A21" s="7"/>
      <c r="B21" s="8" t="s">
        <v>25</v>
      </c>
      <c r="C21" s="9">
        <v>18144284</v>
      </c>
      <c r="D21" s="33">
        <v>44572726</v>
      </c>
      <c r="E21" s="29">
        <v>62717010</v>
      </c>
      <c r="F21" s="29">
        <v>42298156.93</v>
      </c>
      <c r="G21" s="10">
        <v>42072918.210000001</v>
      </c>
      <c r="H21" s="10">
        <v>20418853.07</v>
      </c>
      <c r="J21" s="4"/>
    </row>
    <row r="22" spans="1:22" ht="27" x14ac:dyDescent="0.25">
      <c r="A22" s="7"/>
      <c r="B22" s="8" t="s">
        <v>26</v>
      </c>
      <c r="C22" s="9">
        <v>6860628</v>
      </c>
      <c r="D22" s="33">
        <v>185645</v>
      </c>
      <c r="E22" s="29">
        <v>7046273</v>
      </c>
      <c r="F22" s="29">
        <v>5401693.0800000001</v>
      </c>
      <c r="G22" s="10">
        <v>5372745.6600000001</v>
      </c>
      <c r="H22" s="10">
        <v>1644579.92</v>
      </c>
      <c r="J22" s="4"/>
    </row>
    <row r="23" spans="1:22" ht="27" x14ac:dyDescent="0.25">
      <c r="A23" s="7"/>
      <c r="B23" s="8" t="s">
        <v>27</v>
      </c>
      <c r="C23" s="9">
        <v>36265105</v>
      </c>
      <c r="D23" s="33">
        <v>-989741</v>
      </c>
      <c r="E23" s="29">
        <v>35275364</v>
      </c>
      <c r="F23" s="29">
        <v>26132263.119999997</v>
      </c>
      <c r="G23" s="10">
        <v>25173633.489999998</v>
      </c>
      <c r="H23" s="10">
        <v>9143100.8800000027</v>
      </c>
      <c r="J23" s="4"/>
    </row>
    <row r="24" spans="1:22" ht="40.5" x14ac:dyDescent="0.25">
      <c r="A24" s="7"/>
      <c r="B24" s="8" t="s">
        <v>28</v>
      </c>
      <c r="C24" s="9">
        <v>5455598</v>
      </c>
      <c r="D24" s="33">
        <v>581914</v>
      </c>
      <c r="E24" s="29">
        <v>6037512</v>
      </c>
      <c r="F24" s="29">
        <v>3289765.68</v>
      </c>
      <c r="G24" s="10">
        <v>2927638.43</v>
      </c>
      <c r="H24" s="10">
        <v>2747746.32</v>
      </c>
      <c r="J24" s="4"/>
    </row>
    <row r="25" spans="1:22" ht="27" x14ac:dyDescent="0.25">
      <c r="A25" s="7"/>
      <c r="B25" s="8" t="s">
        <v>29</v>
      </c>
      <c r="C25" s="9">
        <v>0</v>
      </c>
      <c r="D25" s="33">
        <v>0</v>
      </c>
      <c r="E25" s="29">
        <v>0</v>
      </c>
      <c r="F25" s="29">
        <v>0</v>
      </c>
      <c r="G25" s="10">
        <v>0</v>
      </c>
      <c r="H25" s="10">
        <v>0</v>
      </c>
      <c r="J25" s="4"/>
    </row>
    <row r="26" spans="1:22" ht="27" x14ac:dyDescent="0.25">
      <c r="A26" s="7"/>
      <c r="B26" s="8" t="s">
        <v>30</v>
      </c>
      <c r="C26" s="9">
        <v>4194683</v>
      </c>
      <c r="D26" s="33">
        <v>985262</v>
      </c>
      <c r="E26" s="29">
        <v>5179945</v>
      </c>
      <c r="F26" s="29">
        <v>3654743.71</v>
      </c>
      <c r="G26" s="10">
        <v>3605786.78</v>
      </c>
      <c r="H26" s="10">
        <v>1525201.29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s="6" customFormat="1" x14ac:dyDescent="0.25">
      <c r="A27" s="44" t="s">
        <v>31</v>
      </c>
      <c r="B27" s="45"/>
      <c r="C27" s="5">
        <v>599354203</v>
      </c>
      <c r="D27" s="12">
        <v>141905590</v>
      </c>
      <c r="E27" s="5">
        <v>741259793</v>
      </c>
      <c r="F27" s="5">
        <v>493075758.87</v>
      </c>
      <c r="G27" s="5">
        <v>476404078.73999995</v>
      </c>
      <c r="H27" s="5">
        <v>248184034.13000003</v>
      </c>
      <c r="J27" s="4"/>
      <c r="K27" s="4"/>
      <c r="L27" s="4"/>
      <c r="M27" s="4"/>
      <c r="N27" s="4"/>
      <c r="O27" s="4"/>
    </row>
    <row r="28" spans="1:22" x14ac:dyDescent="0.25">
      <c r="A28" s="7"/>
      <c r="B28" s="8" t="s">
        <v>32</v>
      </c>
      <c r="C28" s="9">
        <v>50017546</v>
      </c>
      <c r="D28" s="33">
        <v>32543024</v>
      </c>
      <c r="E28" s="9">
        <v>82560570</v>
      </c>
      <c r="F28" s="10">
        <v>68530393.170000002</v>
      </c>
      <c r="G28" s="10">
        <v>68325821.290000007</v>
      </c>
      <c r="H28" s="10">
        <v>14030176.829999998</v>
      </c>
      <c r="J28" s="4"/>
    </row>
    <row r="29" spans="1:22" x14ac:dyDescent="0.25">
      <c r="A29" s="7"/>
      <c r="B29" s="8" t="s">
        <v>33</v>
      </c>
      <c r="C29" s="9">
        <v>33489450</v>
      </c>
      <c r="D29" s="33">
        <v>24157051</v>
      </c>
      <c r="E29" s="9">
        <v>57646501</v>
      </c>
      <c r="F29" s="10">
        <v>45588706.840000004</v>
      </c>
      <c r="G29" s="10">
        <v>43110420.200000003</v>
      </c>
      <c r="H29" s="10">
        <v>12057794.159999996</v>
      </c>
      <c r="J29" s="4"/>
    </row>
    <row r="30" spans="1:22" ht="40.5" x14ac:dyDescent="0.25">
      <c r="A30" s="7"/>
      <c r="B30" s="8" t="s">
        <v>34</v>
      </c>
      <c r="C30" s="9">
        <v>128599172</v>
      </c>
      <c r="D30" s="33">
        <v>34821691</v>
      </c>
      <c r="E30" s="9">
        <v>163420863</v>
      </c>
      <c r="F30" s="10">
        <v>104932177.69999999</v>
      </c>
      <c r="G30" s="10">
        <v>100335204.84999999</v>
      </c>
      <c r="H30" s="10">
        <v>58488685.300000012</v>
      </c>
      <c r="J30" s="4"/>
    </row>
    <row r="31" spans="1:22" ht="27" x14ac:dyDescent="0.25">
      <c r="A31" s="7"/>
      <c r="B31" s="8" t="s">
        <v>35</v>
      </c>
      <c r="C31" s="9">
        <v>10591016</v>
      </c>
      <c r="D31" s="33">
        <v>10452933</v>
      </c>
      <c r="E31" s="9">
        <v>21043949</v>
      </c>
      <c r="F31" s="10">
        <v>15842365.91</v>
      </c>
      <c r="G31" s="10">
        <v>15837571.98</v>
      </c>
      <c r="H31" s="10">
        <v>5201583.09</v>
      </c>
      <c r="J31" s="4"/>
    </row>
    <row r="32" spans="1:22" ht="40.5" x14ac:dyDescent="0.25">
      <c r="A32" s="7"/>
      <c r="B32" s="8" t="s">
        <v>36</v>
      </c>
      <c r="C32" s="9">
        <v>247502448</v>
      </c>
      <c r="D32" s="33">
        <v>-15091071</v>
      </c>
      <c r="E32" s="9">
        <v>232411377</v>
      </c>
      <c r="F32" s="10">
        <v>143275814.22999999</v>
      </c>
      <c r="G32" s="10">
        <v>138331660.72999999</v>
      </c>
      <c r="H32" s="10">
        <v>89135562.770000011</v>
      </c>
      <c r="J32" s="4"/>
    </row>
    <row r="33" spans="1:22" ht="27" x14ac:dyDescent="0.25">
      <c r="A33" s="7"/>
      <c r="B33" s="8" t="s">
        <v>37</v>
      </c>
      <c r="C33" s="9">
        <v>68454329</v>
      </c>
      <c r="D33" s="33">
        <v>19728596</v>
      </c>
      <c r="E33" s="9">
        <v>88182925</v>
      </c>
      <c r="F33" s="10">
        <v>76311296.170000002</v>
      </c>
      <c r="G33" s="10">
        <v>72661970.030000001</v>
      </c>
      <c r="H33" s="10">
        <v>11871628.829999998</v>
      </c>
      <c r="J33" s="4"/>
    </row>
    <row r="34" spans="1:22" ht="27" x14ac:dyDescent="0.25">
      <c r="A34" s="7"/>
      <c r="B34" s="8" t="s">
        <v>38</v>
      </c>
      <c r="C34" s="9">
        <v>8599453</v>
      </c>
      <c r="D34" s="33">
        <v>-1155758</v>
      </c>
      <c r="E34" s="9">
        <v>7443695</v>
      </c>
      <c r="F34" s="10">
        <v>3049342.67</v>
      </c>
      <c r="G34" s="10">
        <v>3019273.69</v>
      </c>
      <c r="H34" s="10">
        <v>4394352.33</v>
      </c>
      <c r="J34" s="4"/>
    </row>
    <row r="35" spans="1:22" x14ac:dyDescent="0.25">
      <c r="A35" s="7"/>
      <c r="B35" s="8" t="s">
        <v>39</v>
      </c>
      <c r="C35" s="9">
        <v>46383784</v>
      </c>
      <c r="D35" s="33">
        <v>4374053</v>
      </c>
      <c r="E35" s="9">
        <v>50757837</v>
      </c>
      <c r="F35" s="10">
        <v>32043214.140000001</v>
      </c>
      <c r="G35" s="10">
        <v>31329515.93</v>
      </c>
      <c r="H35" s="10">
        <v>18714622.859999999</v>
      </c>
      <c r="J35" s="4"/>
    </row>
    <row r="36" spans="1:22" x14ac:dyDescent="0.25">
      <c r="A36" s="7"/>
      <c r="B36" s="8" t="s">
        <v>40</v>
      </c>
      <c r="C36" s="9">
        <v>5717005</v>
      </c>
      <c r="D36" s="33">
        <v>32075071</v>
      </c>
      <c r="E36" s="9">
        <v>37792076</v>
      </c>
      <c r="F36" s="10">
        <v>3502448.04</v>
      </c>
      <c r="G36" s="10">
        <v>3452640.04</v>
      </c>
      <c r="H36" s="10">
        <v>34289627.960000001</v>
      </c>
      <c r="J36" s="4"/>
      <c r="K36" s="4"/>
      <c r="L36" s="4"/>
      <c r="M36" s="4"/>
      <c r="N36" s="4"/>
      <c r="O36" s="4"/>
      <c r="P36" s="4"/>
    </row>
    <row r="37" spans="1:22" s="6" customFormat="1" ht="43.5" customHeight="1" x14ac:dyDescent="0.25">
      <c r="A37" s="44" t="s">
        <v>41</v>
      </c>
      <c r="B37" s="45"/>
      <c r="C37" s="5">
        <v>339435783</v>
      </c>
      <c r="D37" s="12">
        <v>4022101</v>
      </c>
      <c r="E37" s="5">
        <v>343457884</v>
      </c>
      <c r="F37" s="5">
        <v>278031099.47000003</v>
      </c>
      <c r="G37" s="5">
        <v>267787725.55000001</v>
      </c>
      <c r="H37" s="5">
        <v>65426784.529999986</v>
      </c>
      <c r="J37" s="4"/>
    </row>
    <row r="38" spans="1:22" ht="27" x14ac:dyDescent="0.25">
      <c r="A38" s="7"/>
      <c r="B38" s="8" t="s">
        <v>42</v>
      </c>
      <c r="C38" s="9">
        <v>38700000</v>
      </c>
      <c r="D38" s="33">
        <v>17036690</v>
      </c>
      <c r="E38" s="10">
        <v>55736690</v>
      </c>
      <c r="F38" s="10">
        <v>54504546.770000003</v>
      </c>
      <c r="G38" s="10">
        <v>54504546.770000003</v>
      </c>
      <c r="H38" s="10">
        <v>1232143.2299999967</v>
      </c>
      <c r="J38" s="4"/>
    </row>
    <row r="39" spans="1:22" ht="27" x14ac:dyDescent="0.25">
      <c r="A39" s="7"/>
      <c r="B39" s="8" t="s">
        <v>43</v>
      </c>
      <c r="C39" s="9">
        <v>0</v>
      </c>
      <c r="D39" s="33">
        <v>0</v>
      </c>
      <c r="E39" s="10">
        <v>0</v>
      </c>
      <c r="F39" s="10">
        <v>0</v>
      </c>
      <c r="G39" s="10">
        <v>0</v>
      </c>
      <c r="H39" s="10">
        <v>0</v>
      </c>
      <c r="J39" s="4"/>
    </row>
    <row r="40" spans="1:22" x14ac:dyDescent="0.25">
      <c r="A40" s="7"/>
      <c r="B40" s="8" t="s">
        <v>44</v>
      </c>
      <c r="C40" s="9">
        <v>11398067</v>
      </c>
      <c r="D40" s="33">
        <v>-2088357</v>
      </c>
      <c r="E40" s="10">
        <v>9309710</v>
      </c>
      <c r="F40" s="10">
        <v>9309709.0199999996</v>
      </c>
      <c r="G40" s="10">
        <v>9309709.0199999996</v>
      </c>
      <c r="H40" s="10">
        <v>0.98000000044703484</v>
      </c>
      <c r="J40" s="4"/>
    </row>
    <row r="41" spans="1:22" x14ac:dyDescent="0.25">
      <c r="A41" s="7"/>
      <c r="B41" s="8" t="s">
        <v>45</v>
      </c>
      <c r="C41" s="9">
        <v>133424164</v>
      </c>
      <c r="D41" s="33">
        <v>-10948627</v>
      </c>
      <c r="E41" s="10">
        <v>122475537</v>
      </c>
      <c r="F41" s="10">
        <v>85729981.049999997</v>
      </c>
      <c r="G41" s="10">
        <v>84278366.140000001</v>
      </c>
      <c r="H41" s="10">
        <v>36745555.950000003</v>
      </c>
      <c r="J41" s="4"/>
    </row>
    <row r="42" spans="1:22" x14ac:dyDescent="0.25">
      <c r="A42" s="7"/>
      <c r="B42" s="8" t="s">
        <v>46</v>
      </c>
      <c r="C42" s="9">
        <v>147873552</v>
      </c>
      <c r="D42" s="33">
        <v>8895</v>
      </c>
      <c r="E42" s="10">
        <v>147882447</v>
      </c>
      <c r="F42" s="10">
        <v>122743362.63000001</v>
      </c>
      <c r="G42" s="10">
        <v>113951603.62</v>
      </c>
      <c r="H42" s="10">
        <v>25139084.36999999</v>
      </c>
      <c r="J42" s="4"/>
    </row>
    <row r="43" spans="1:22" ht="27" x14ac:dyDescent="0.25">
      <c r="A43" s="7"/>
      <c r="B43" s="8" t="s">
        <v>47</v>
      </c>
      <c r="C43" s="9">
        <v>0</v>
      </c>
      <c r="D43" s="33">
        <v>0</v>
      </c>
      <c r="E43" s="10">
        <v>0</v>
      </c>
      <c r="F43" s="10">
        <v>0</v>
      </c>
      <c r="G43" s="10">
        <v>0</v>
      </c>
      <c r="H43" s="10">
        <v>0</v>
      </c>
      <c r="J43" s="4"/>
    </row>
    <row r="44" spans="1:22" ht="27" x14ac:dyDescent="0.25">
      <c r="A44" s="7"/>
      <c r="B44" s="8" t="s">
        <v>48</v>
      </c>
      <c r="C44" s="9">
        <v>0</v>
      </c>
      <c r="D44" s="33">
        <v>0</v>
      </c>
      <c r="E44" s="10">
        <v>0</v>
      </c>
      <c r="F44" s="10">
        <v>0</v>
      </c>
      <c r="G44" s="10">
        <v>0</v>
      </c>
      <c r="H44" s="10">
        <v>0</v>
      </c>
      <c r="J44" s="4"/>
    </row>
    <row r="45" spans="1:22" x14ac:dyDescent="0.25">
      <c r="A45" s="7"/>
      <c r="B45" s="8" t="s">
        <v>49</v>
      </c>
      <c r="C45" s="9">
        <v>8040000</v>
      </c>
      <c r="D45" s="33">
        <v>13500</v>
      </c>
      <c r="E45" s="10">
        <v>8053500</v>
      </c>
      <c r="F45" s="10">
        <v>5743500</v>
      </c>
      <c r="G45" s="10">
        <v>5743500</v>
      </c>
      <c r="H45" s="10">
        <v>2310000</v>
      </c>
      <c r="J45" s="4"/>
    </row>
    <row r="46" spans="1:22" x14ac:dyDescent="0.25">
      <c r="A46" s="7"/>
      <c r="B46" s="8" t="s">
        <v>50</v>
      </c>
      <c r="C46" s="9">
        <v>0</v>
      </c>
      <c r="D46" s="33">
        <v>0</v>
      </c>
      <c r="E46" s="10">
        <v>0</v>
      </c>
      <c r="F46" s="10">
        <v>0</v>
      </c>
      <c r="G46" s="10">
        <v>0</v>
      </c>
      <c r="H46" s="10"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s="6" customFormat="1" ht="42" customHeight="1" x14ac:dyDescent="0.25">
      <c r="A47" s="44" t="s">
        <v>51</v>
      </c>
      <c r="B47" s="45"/>
      <c r="C47" s="5">
        <v>32227077</v>
      </c>
      <c r="D47" s="12">
        <v>27739694</v>
      </c>
      <c r="E47" s="5">
        <v>59966771</v>
      </c>
      <c r="F47" s="5">
        <v>16759953.390000001</v>
      </c>
      <c r="G47" s="5">
        <v>15286319.48</v>
      </c>
      <c r="H47" s="5">
        <v>43206817.609999999</v>
      </c>
      <c r="J47" s="4"/>
      <c r="K47" s="4"/>
      <c r="L47" s="4"/>
      <c r="M47" s="4"/>
      <c r="N47" s="4"/>
      <c r="O47" s="4"/>
    </row>
    <row r="48" spans="1:22" ht="27" x14ac:dyDescent="0.25">
      <c r="A48" s="7"/>
      <c r="B48" s="8" t="s">
        <v>52</v>
      </c>
      <c r="C48" s="9">
        <v>5983702</v>
      </c>
      <c r="D48" s="33">
        <v>4215224</v>
      </c>
      <c r="E48" s="10">
        <v>10198926</v>
      </c>
      <c r="F48" s="10">
        <v>6816574.21</v>
      </c>
      <c r="G48" s="10">
        <v>6655133.7800000003</v>
      </c>
      <c r="H48" s="10">
        <v>3382351.79</v>
      </c>
      <c r="J48" s="4"/>
    </row>
    <row r="49" spans="1:15" ht="27" x14ac:dyDescent="0.25">
      <c r="A49" s="7"/>
      <c r="B49" s="8" t="s">
        <v>53</v>
      </c>
      <c r="C49" s="9">
        <v>13400</v>
      </c>
      <c r="D49" s="33">
        <v>859562</v>
      </c>
      <c r="E49" s="10">
        <v>872962</v>
      </c>
      <c r="F49" s="10">
        <v>720479.11</v>
      </c>
      <c r="G49" s="10">
        <v>720479.11</v>
      </c>
      <c r="H49" s="10">
        <v>152482.89000000001</v>
      </c>
      <c r="J49" s="4"/>
    </row>
    <row r="50" spans="1:15" ht="27" x14ac:dyDescent="0.25">
      <c r="A50" s="7"/>
      <c r="B50" s="8" t="s">
        <v>54</v>
      </c>
      <c r="C50" s="9">
        <v>0</v>
      </c>
      <c r="D50" s="33">
        <v>36646</v>
      </c>
      <c r="E50" s="10">
        <v>36646</v>
      </c>
      <c r="F50" s="10">
        <v>36645.619999999995</v>
      </c>
      <c r="G50" s="10">
        <v>27327.919999999998</v>
      </c>
      <c r="H50" s="10">
        <v>0.38000000000465661</v>
      </c>
      <c r="J50" s="4"/>
    </row>
    <row r="51" spans="1:15" ht="27" x14ac:dyDescent="0.25">
      <c r="A51" s="7"/>
      <c r="B51" s="8" t="s">
        <v>55</v>
      </c>
      <c r="C51" s="9">
        <v>0</v>
      </c>
      <c r="D51" s="33">
        <v>35784367</v>
      </c>
      <c r="E51" s="10">
        <v>35784367</v>
      </c>
      <c r="F51" s="10">
        <v>3841330.07</v>
      </c>
      <c r="G51" s="10">
        <v>3336730.07</v>
      </c>
      <c r="H51" s="10">
        <v>31943036.93</v>
      </c>
      <c r="J51" s="4"/>
    </row>
    <row r="52" spans="1:15" ht="27" x14ac:dyDescent="0.25">
      <c r="A52" s="7"/>
      <c r="B52" s="8" t="s">
        <v>56</v>
      </c>
      <c r="C52" s="9">
        <v>0</v>
      </c>
      <c r="D52" s="33">
        <v>0</v>
      </c>
      <c r="E52" s="10">
        <v>0</v>
      </c>
      <c r="F52" s="10">
        <v>0</v>
      </c>
      <c r="G52" s="10">
        <v>0</v>
      </c>
      <c r="H52" s="10">
        <v>0</v>
      </c>
      <c r="J52" s="4"/>
    </row>
    <row r="53" spans="1:15" ht="27" x14ac:dyDescent="0.25">
      <c r="A53" s="7"/>
      <c r="B53" s="8" t="s">
        <v>57</v>
      </c>
      <c r="C53" s="9">
        <v>25717313</v>
      </c>
      <c r="D53" s="33">
        <v>-14464237</v>
      </c>
      <c r="E53" s="10">
        <v>11253076</v>
      </c>
      <c r="F53" s="10">
        <v>3887628.64</v>
      </c>
      <c r="G53" s="10">
        <v>3153358.18</v>
      </c>
      <c r="H53" s="10">
        <v>7365447.3599999994</v>
      </c>
      <c r="J53" s="4"/>
    </row>
    <row r="54" spans="1:15" x14ac:dyDescent="0.25">
      <c r="A54" s="7"/>
      <c r="B54" s="8" t="s">
        <v>58</v>
      </c>
      <c r="C54" s="9">
        <v>0</v>
      </c>
      <c r="D54" s="33">
        <v>0</v>
      </c>
      <c r="E54" s="10">
        <v>0</v>
      </c>
      <c r="F54" s="10">
        <v>0</v>
      </c>
      <c r="G54" s="10">
        <v>0</v>
      </c>
      <c r="H54" s="10">
        <v>0</v>
      </c>
      <c r="J54" s="4"/>
    </row>
    <row r="55" spans="1:15" x14ac:dyDescent="0.25">
      <c r="A55" s="7"/>
      <c r="B55" s="8" t="s">
        <v>59</v>
      </c>
      <c r="C55" s="9">
        <v>0</v>
      </c>
      <c r="D55" s="33">
        <v>0</v>
      </c>
      <c r="E55" s="10">
        <v>0</v>
      </c>
      <c r="F55" s="10">
        <v>0</v>
      </c>
      <c r="G55" s="10">
        <v>0</v>
      </c>
      <c r="H55" s="10">
        <v>0</v>
      </c>
      <c r="J55" s="4"/>
    </row>
    <row r="56" spans="1:15" x14ac:dyDescent="0.25">
      <c r="A56" s="7"/>
      <c r="B56" s="8" t="s">
        <v>60</v>
      </c>
      <c r="C56" s="9">
        <v>512662</v>
      </c>
      <c r="D56" s="33">
        <v>1308132</v>
      </c>
      <c r="E56" s="10">
        <v>1820794</v>
      </c>
      <c r="F56" s="10">
        <v>1457295.74</v>
      </c>
      <c r="G56" s="10">
        <v>1393290.42</v>
      </c>
      <c r="H56" s="10">
        <v>363498.26</v>
      </c>
      <c r="J56" s="4"/>
      <c r="K56" s="4"/>
      <c r="L56" s="4"/>
      <c r="M56" s="4"/>
      <c r="N56" s="4"/>
      <c r="O56" s="4"/>
    </row>
    <row r="57" spans="1:15" s="6" customFormat="1" ht="20.25" customHeight="1" x14ac:dyDescent="0.25">
      <c r="A57" s="44" t="s">
        <v>61</v>
      </c>
      <c r="B57" s="45"/>
      <c r="C57" s="5">
        <v>265784502</v>
      </c>
      <c r="D57" s="12">
        <v>-31712943</v>
      </c>
      <c r="E57" s="5">
        <v>234071559</v>
      </c>
      <c r="F57" s="5">
        <v>50845840.040000007</v>
      </c>
      <c r="G57" s="5">
        <v>46629977.079999998</v>
      </c>
      <c r="H57" s="5">
        <v>183225718.96000001</v>
      </c>
      <c r="J57" s="4"/>
      <c r="K57" s="4"/>
      <c r="L57" s="4"/>
      <c r="M57" s="4"/>
      <c r="N57" s="4"/>
      <c r="O57" s="4"/>
    </row>
    <row r="58" spans="1:15" ht="27" x14ac:dyDescent="0.25">
      <c r="A58" s="7"/>
      <c r="B58" s="8" t="s">
        <v>62</v>
      </c>
      <c r="C58" s="9">
        <v>259484502</v>
      </c>
      <c r="D58" s="33">
        <v>-41782067</v>
      </c>
      <c r="E58" s="10">
        <v>217702435</v>
      </c>
      <c r="F58" s="10">
        <v>40786267.880000003</v>
      </c>
      <c r="G58" s="10">
        <v>36570404.920000002</v>
      </c>
      <c r="H58" s="10">
        <v>176916167.12</v>
      </c>
      <c r="J58" s="4"/>
    </row>
    <row r="59" spans="1:15" x14ac:dyDescent="0.25">
      <c r="A59" s="7"/>
      <c r="B59" s="8" t="s">
        <v>63</v>
      </c>
      <c r="C59" s="9">
        <v>6300000</v>
      </c>
      <c r="D59" s="33">
        <v>10069124</v>
      </c>
      <c r="E59" s="10">
        <v>16369124</v>
      </c>
      <c r="F59" s="10">
        <v>10059572.16</v>
      </c>
      <c r="G59" s="10">
        <v>10059572.16</v>
      </c>
      <c r="H59" s="10">
        <v>6309551.8399999999</v>
      </c>
      <c r="J59" s="4"/>
    </row>
    <row r="60" spans="1:15" ht="27" x14ac:dyDescent="0.25">
      <c r="A60" s="7"/>
      <c r="B60" s="8" t="s">
        <v>64</v>
      </c>
      <c r="C60" s="9">
        <v>0</v>
      </c>
      <c r="D60" s="33">
        <v>0</v>
      </c>
      <c r="E60" s="10">
        <v>0</v>
      </c>
      <c r="F60" s="10">
        <v>0</v>
      </c>
      <c r="G60" s="10">
        <v>0</v>
      </c>
      <c r="H60" s="10">
        <v>0</v>
      </c>
      <c r="J60" s="4"/>
    </row>
    <row r="61" spans="1:15" s="6" customFormat="1" ht="42" customHeight="1" x14ac:dyDescent="0.25">
      <c r="A61" s="44" t="s">
        <v>65</v>
      </c>
      <c r="B61" s="45"/>
      <c r="C61" s="5">
        <v>100854130</v>
      </c>
      <c r="D61" s="12">
        <v>-29012770</v>
      </c>
      <c r="E61" s="5">
        <v>71841360</v>
      </c>
      <c r="F61" s="5">
        <v>25550512.140000001</v>
      </c>
      <c r="G61" s="5">
        <v>22582522.469999999</v>
      </c>
      <c r="H61" s="5">
        <v>46290847.859999999</v>
      </c>
      <c r="J61" s="4"/>
      <c r="K61" s="4"/>
      <c r="L61" s="4"/>
      <c r="M61" s="4"/>
      <c r="N61" s="4"/>
      <c r="O61" s="4"/>
    </row>
    <row r="62" spans="1:15" ht="27" x14ac:dyDescent="0.25">
      <c r="A62" s="7"/>
      <c r="B62" s="8" t="s">
        <v>66</v>
      </c>
      <c r="C62" s="9">
        <v>0</v>
      </c>
      <c r="D62" s="33">
        <v>0</v>
      </c>
      <c r="E62" s="10">
        <v>0</v>
      </c>
      <c r="F62" s="10">
        <v>0</v>
      </c>
      <c r="G62" s="10">
        <v>0</v>
      </c>
      <c r="H62" s="10">
        <v>0</v>
      </c>
      <c r="J62" s="4"/>
      <c r="K62" s="4"/>
      <c r="L62" s="4"/>
      <c r="M62" s="4"/>
      <c r="N62" s="4"/>
      <c r="O62" s="4"/>
    </row>
    <row r="63" spans="1:15" ht="27" x14ac:dyDescent="0.25">
      <c r="A63" s="7"/>
      <c r="B63" s="8" t="s">
        <v>67</v>
      </c>
      <c r="C63" s="9">
        <v>0</v>
      </c>
      <c r="D63" s="33">
        <v>0</v>
      </c>
      <c r="E63" s="10">
        <v>0</v>
      </c>
      <c r="F63" s="10">
        <v>0</v>
      </c>
      <c r="G63" s="10">
        <v>0</v>
      </c>
      <c r="H63" s="10">
        <v>0</v>
      </c>
      <c r="J63" s="4"/>
    </row>
    <row r="64" spans="1:15" x14ac:dyDescent="0.25">
      <c r="A64" s="7"/>
      <c r="B64" s="8" t="s">
        <v>68</v>
      </c>
      <c r="C64" s="9">
        <v>0</v>
      </c>
      <c r="D64" s="33">
        <v>0</v>
      </c>
      <c r="E64" s="10">
        <v>0</v>
      </c>
      <c r="F64" s="10">
        <v>0</v>
      </c>
      <c r="G64" s="10">
        <v>0</v>
      </c>
      <c r="H64" s="10">
        <v>0</v>
      </c>
      <c r="J64" s="4"/>
    </row>
    <row r="65" spans="1:15" x14ac:dyDescent="0.25">
      <c r="A65" s="7"/>
      <c r="B65" s="8" t="s">
        <v>69</v>
      </c>
      <c r="C65" s="9">
        <v>0</v>
      </c>
      <c r="D65" s="33">
        <v>0</v>
      </c>
      <c r="E65" s="10">
        <v>0</v>
      </c>
      <c r="F65" s="10">
        <v>0</v>
      </c>
      <c r="G65" s="10">
        <v>0</v>
      </c>
      <c r="H65" s="10">
        <v>0</v>
      </c>
      <c r="J65" s="4"/>
    </row>
    <row r="66" spans="1:15" ht="27" x14ac:dyDescent="0.25">
      <c r="A66" s="7"/>
      <c r="B66" s="8" t="s">
        <v>70</v>
      </c>
      <c r="C66" s="9">
        <v>36854130</v>
      </c>
      <c r="D66" s="33">
        <v>-12770</v>
      </c>
      <c r="E66" s="10">
        <v>36841360</v>
      </c>
      <c r="F66" s="10">
        <v>25550512.140000001</v>
      </c>
      <c r="G66" s="10">
        <v>22582522.469999999</v>
      </c>
      <c r="H66" s="10">
        <v>11290847.859999999</v>
      </c>
      <c r="J66" s="4"/>
    </row>
    <row r="67" spans="1:15" ht="27" x14ac:dyDescent="0.25">
      <c r="A67" s="7"/>
      <c r="B67" s="8" t="s">
        <v>71</v>
      </c>
      <c r="C67" s="9">
        <v>0</v>
      </c>
      <c r="D67" s="33">
        <v>0</v>
      </c>
      <c r="E67" s="10">
        <v>0</v>
      </c>
      <c r="F67" s="10">
        <v>0</v>
      </c>
      <c r="G67" s="10">
        <v>0</v>
      </c>
      <c r="H67" s="10">
        <v>0</v>
      </c>
      <c r="J67" s="4"/>
    </row>
    <row r="68" spans="1:15" x14ac:dyDescent="0.25">
      <c r="A68" s="7"/>
      <c r="B68" s="8" t="s">
        <v>72</v>
      </c>
      <c r="C68" s="9">
        <v>0</v>
      </c>
      <c r="D68" s="33">
        <v>0</v>
      </c>
      <c r="E68" s="10">
        <v>0</v>
      </c>
      <c r="F68" s="10">
        <v>0</v>
      </c>
      <c r="G68" s="10">
        <v>0</v>
      </c>
      <c r="H68" s="10">
        <v>0</v>
      </c>
      <c r="J68" s="4"/>
    </row>
    <row r="69" spans="1:15" ht="40.5" x14ac:dyDescent="0.25">
      <c r="A69" s="7"/>
      <c r="B69" s="8" t="s">
        <v>73</v>
      </c>
      <c r="C69" s="9">
        <v>64000000</v>
      </c>
      <c r="D69" s="33">
        <v>-29000000</v>
      </c>
      <c r="E69" s="10">
        <v>35000000</v>
      </c>
      <c r="F69" s="10">
        <v>0</v>
      </c>
      <c r="G69" s="10">
        <v>0</v>
      </c>
      <c r="H69" s="10">
        <v>35000000</v>
      </c>
      <c r="J69" s="4"/>
      <c r="K69" s="4"/>
      <c r="L69" s="4"/>
      <c r="M69" s="4"/>
      <c r="N69" s="4"/>
      <c r="O69" s="4"/>
    </row>
    <row r="70" spans="1:15" s="6" customFormat="1" ht="39" customHeight="1" x14ac:dyDescent="0.25">
      <c r="A70" s="44" t="s">
        <v>74</v>
      </c>
      <c r="B70" s="45"/>
      <c r="C70" s="5">
        <v>0</v>
      </c>
      <c r="D70" s="12">
        <v>0</v>
      </c>
      <c r="E70" s="5">
        <v>0</v>
      </c>
      <c r="F70" s="5">
        <v>0</v>
      </c>
      <c r="G70" s="5">
        <v>0</v>
      </c>
      <c r="H70" s="5">
        <v>0</v>
      </c>
      <c r="J70" s="4"/>
      <c r="K70" s="4"/>
      <c r="L70" s="4"/>
      <c r="M70" s="4"/>
      <c r="N70" s="4"/>
      <c r="O70" s="4"/>
    </row>
    <row r="71" spans="1:15" x14ac:dyDescent="0.25">
      <c r="A71" s="7"/>
      <c r="B71" s="8" t="s">
        <v>75</v>
      </c>
      <c r="C71" s="9">
        <v>0</v>
      </c>
      <c r="D71" s="13">
        <v>0</v>
      </c>
      <c r="E71" s="9">
        <v>0</v>
      </c>
      <c r="F71" s="9">
        <v>0</v>
      </c>
      <c r="G71" s="9">
        <v>0</v>
      </c>
      <c r="H71" s="10">
        <v>0</v>
      </c>
      <c r="J71" s="4"/>
    </row>
    <row r="72" spans="1:15" x14ac:dyDescent="0.25">
      <c r="A72" s="7"/>
      <c r="B72" s="8" t="s">
        <v>76</v>
      </c>
      <c r="C72" s="9">
        <v>0</v>
      </c>
      <c r="D72" s="13">
        <v>0</v>
      </c>
      <c r="E72" s="9">
        <v>0</v>
      </c>
      <c r="F72" s="9">
        <v>0</v>
      </c>
      <c r="G72" s="9">
        <v>0</v>
      </c>
      <c r="H72" s="10">
        <v>0</v>
      </c>
      <c r="J72" s="4"/>
    </row>
    <row r="73" spans="1:15" x14ac:dyDescent="0.25">
      <c r="A73" s="7"/>
      <c r="B73" s="8" t="s">
        <v>77</v>
      </c>
      <c r="C73" s="9">
        <v>0</v>
      </c>
      <c r="D73" s="13">
        <v>0</v>
      </c>
      <c r="E73" s="9">
        <v>0</v>
      </c>
      <c r="F73" s="9">
        <v>0</v>
      </c>
      <c r="G73" s="9">
        <v>0</v>
      </c>
      <c r="H73" s="10">
        <v>0</v>
      </c>
      <c r="J73" s="4"/>
    </row>
    <row r="74" spans="1:15" s="6" customFormat="1" ht="23.25" customHeight="1" x14ac:dyDescent="0.25">
      <c r="A74" s="44" t="s">
        <v>78</v>
      </c>
      <c r="B74" s="45"/>
      <c r="C74" s="5">
        <v>0</v>
      </c>
      <c r="D74" s="12">
        <v>30560800</v>
      </c>
      <c r="E74" s="5">
        <v>30560800</v>
      </c>
      <c r="F74" s="5">
        <v>30559359.539999999</v>
      </c>
      <c r="G74" s="5">
        <v>30559359.539999999</v>
      </c>
      <c r="H74" s="5">
        <v>1440.4600000008941</v>
      </c>
      <c r="J74" s="4"/>
    </row>
    <row r="75" spans="1:15" ht="27" x14ac:dyDescent="0.25">
      <c r="A75" s="7"/>
      <c r="B75" s="8" t="s">
        <v>79</v>
      </c>
      <c r="C75" s="9">
        <v>0</v>
      </c>
      <c r="D75" s="13">
        <v>0</v>
      </c>
      <c r="E75" s="9">
        <v>0</v>
      </c>
      <c r="F75" s="9">
        <v>0</v>
      </c>
      <c r="G75" s="9">
        <v>0</v>
      </c>
      <c r="H75" s="10">
        <v>0</v>
      </c>
      <c r="J75" s="4"/>
    </row>
    <row r="76" spans="1:15" x14ac:dyDescent="0.25">
      <c r="A76" s="7"/>
      <c r="B76" s="8" t="s">
        <v>80</v>
      </c>
      <c r="C76" s="9">
        <v>0</v>
      </c>
      <c r="D76" s="13">
        <v>0</v>
      </c>
      <c r="E76" s="9">
        <v>0</v>
      </c>
      <c r="F76" s="9">
        <v>0</v>
      </c>
      <c r="G76" s="9">
        <v>0</v>
      </c>
      <c r="H76" s="10">
        <v>0</v>
      </c>
      <c r="J76" s="4"/>
    </row>
    <row r="77" spans="1:15" ht="27" x14ac:dyDescent="0.25">
      <c r="A77" s="7"/>
      <c r="B77" s="8" t="s">
        <v>81</v>
      </c>
      <c r="C77" s="9">
        <v>0</v>
      </c>
      <c r="D77" s="13">
        <v>0</v>
      </c>
      <c r="E77" s="9">
        <v>0</v>
      </c>
      <c r="F77" s="9">
        <v>0</v>
      </c>
      <c r="G77" s="9">
        <v>0</v>
      </c>
      <c r="H77" s="10">
        <v>0</v>
      </c>
      <c r="J77" s="4"/>
    </row>
    <row r="78" spans="1:15" x14ac:dyDescent="0.25">
      <c r="A78" s="7"/>
      <c r="B78" s="8" t="s">
        <v>82</v>
      </c>
      <c r="C78" s="9">
        <v>0</v>
      </c>
      <c r="D78" s="13">
        <v>0</v>
      </c>
      <c r="E78" s="9">
        <v>0</v>
      </c>
      <c r="F78" s="9">
        <v>0</v>
      </c>
      <c r="G78" s="9">
        <v>0</v>
      </c>
      <c r="H78" s="10">
        <v>0</v>
      </c>
      <c r="J78" s="4"/>
    </row>
    <row r="79" spans="1:15" x14ac:dyDescent="0.25">
      <c r="A79" s="7"/>
      <c r="B79" s="8" t="s">
        <v>83</v>
      </c>
      <c r="C79" s="9">
        <v>0</v>
      </c>
      <c r="D79" s="13">
        <v>0</v>
      </c>
      <c r="E79" s="9">
        <v>0</v>
      </c>
      <c r="F79" s="9">
        <v>0</v>
      </c>
      <c r="G79" s="9">
        <v>0</v>
      </c>
      <c r="H79" s="10">
        <v>0</v>
      </c>
      <c r="J79" s="4"/>
    </row>
    <row r="80" spans="1:15" x14ac:dyDescent="0.25">
      <c r="A80" s="7"/>
      <c r="B80" s="8" t="s">
        <v>84</v>
      </c>
      <c r="C80" s="9">
        <v>0</v>
      </c>
      <c r="D80" s="13">
        <v>0</v>
      </c>
      <c r="E80" s="9">
        <v>0</v>
      </c>
      <c r="F80" s="9">
        <v>0</v>
      </c>
      <c r="G80" s="9">
        <v>0</v>
      </c>
      <c r="H80" s="10">
        <v>0</v>
      </c>
      <c r="J80" s="4"/>
    </row>
    <row r="81" spans="1:17 16384:16384" ht="27" x14ac:dyDescent="0.25">
      <c r="A81" s="7"/>
      <c r="B81" s="8" t="s">
        <v>85</v>
      </c>
      <c r="C81" s="9">
        <v>0</v>
      </c>
      <c r="D81" s="13">
        <v>30560800</v>
      </c>
      <c r="E81" s="9">
        <v>30560800</v>
      </c>
      <c r="F81" s="9">
        <v>30559359.539999999</v>
      </c>
      <c r="G81" s="9">
        <v>30559359.539999999</v>
      </c>
      <c r="H81" s="10">
        <v>1440.4600000008941</v>
      </c>
      <c r="J81" s="4"/>
      <c r="K81" s="4"/>
      <c r="L81" s="4"/>
      <c r="M81" s="4"/>
      <c r="N81" s="4"/>
      <c r="O81" s="4"/>
      <c r="P81" s="4"/>
    </row>
    <row r="82" spans="1:17 16384:16384" x14ac:dyDescent="0.25">
      <c r="A82" s="7"/>
      <c r="B82" s="8"/>
      <c r="C82" s="9"/>
      <c r="D82" s="13"/>
      <c r="E82" s="9"/>
      <c r="F82" s="9"/>
      <c r="G82" s="9"/>
      <c r="H82" s="9"/>
    </row>
    <row r="83" spans="1:17 16384:16384" ht="31.5" customHeight="1" x14ac:dyDescent="0.25">
      <c r="A83" s="44" t="s">
        <v>86</v>
      </c>
      <c r="B83" s="45"/>
      <c r="C83" s="5">
        <v>817984696</v>
      </c>
      <c r="D83" s="12">
        <v>119657221</v>
      </c>
      <c r="E83" s="5">
        <v>937641917</v>
      </c>
      <c r="F83" s="5">
        <v>573444152.12999988</v>
      </c>
      <c r="G83" s="5">
        <v>560220045.31999993</v>
      </c>
      <c r="H83" s="5">
        <v>364197764.87</v>
      </c>
      <c r="J83" s="4"/>
      <c r="K83" s="4"/>
      <c r="L83" s="4"/>
      <c r="M83" s="4"/>
      <c r="N83" s="4"/>
      <c r="O83" s="4"/>
    </row>
    <row r="84" spans="1:17 16384:16384" ht="27.75" customHeight="1" x14ac:dyDescent="0.25">
      <c r="A84" s="44" t="s">
        <v>13</v>
      </c>
      <c r="B84" s="45"/>
      <c r="C84" s="11">
        <v>89746739</v>
      </c>
      <c r="D84" s="12">
        <v>2122858</v>
      </c>
      <c r="E84" s="12">
        <v>91869597</v>
      </c>
      <c r="F84" s="12">
        <v>63833884.160000004</v>
      </c>
      <c r="G84" s="12">
        <v>58735786.180000007</v>
      </c>
      <c r="H84" s="12">
        <v>28035712.839999996</v>
      </c>
      <c r="J84" s="4"/>
      <c r="K84" s="4"/>
      <c r="L84" s="4"/>
      <c r="M84" s="4"/>
      <c r="N84" s="4"/>
      <c r="O84" s="4"/>
    </row>
    <row r="85" spans="1:17 16384:16384" ht="27" x14ac:dyDescent="0.25">
      <c r="A85" s="7"/>
      <c r="B85" s="8" t="s">
        <v>14</v>
      </c>
      <c r="C85" s="9">
        <v>59387541</v>
      </c>
      <c r="D85" s="13">
        <v>266511</v>
      </c>
      <c r="E85" s="9">
        <v>59654052</v>
      </c>
      <c r="F85" s="9">
        <v>42100239.840000004</v>
      </c>
      <c r="G85" s="9">
        <v>42100239.840000004</v>
      </c>
      <c r="H85" s="9">
        <v>17553812.159999996</v>
      </c>
      <c r="J85" s="4"/>
    </row>
    <row r="86" spans="1:17 16384:16384" ht="27" x14ac:dyDescent="0.25">
      <c r="A86" s="7"/>
      <c r="B86" s="8" t="s">
        <v>15</v>
      </c>
      <c r="C86" s="9">
        <v>0</v>
      </c>
      <c r="D86" s="13">
        <v>227680</v>
      </c>
      <c r="E86" s="9">
        <v>227680</v>
      </c>
      <c r="F86" s="9">
        <v>40036</v>
      </c>
      <c r="G86" s="9">
        <v>40036</v>
      </c>
      <c r="H86" s="9">
        <v>187644</v>
      </c>
      <c r="J86" s="4"/>
      <c r="XFD86" s="9">
        <v>0</v>
      </c>
    </row>
    <row r="87" spans="1:17 16384:16384" ht="27" x14ac:dyDescent="0.25">
      <c r="A87" s="7"/>
      <c r="B87" s="8" t="s">
        <v>16</v>
      </c>
      <c r="C87" s="9">
        <v>14265048</v>
      </c>
      <c r="D87" s="13">
        <v>1881264</v>
      </c>
      <c r="E87" s="9">
        <v>16146312</v>
      </c>
      <c r="F87" s="9">
        <v>10369351.41</v>
      </c>
      <c r="G87" s="9">
        <v>5934418.8200000003</v>
      </c>
      <c r="H87" s="9">
        <v>5776960.5899999999</v>
      </c>
      <c r="J87" s="4"/>
    </row>
    <row r="88" spans="1:17 16384:16384" x14ac:dyDescent="0.25">
      <c r="A88" s="7"/>
      <c r="B88" s="8" t="s">
        <v>17</v>
      </c>
      <c r="C88" s="9">
        <v>7261719</v>
      </c>
      <c r="D88" s="13">
        <v>-556081</v>
      </c>
      <c r="E88" s="9">
        <v>6705638</v>
      </c>
      <c r="F88" s="9">
        <v>4636655.8099999996</v>
      </c>
      <c r="G88" s="9">
        <v>3995395.42</v>
      </c>
      <c r="H88" s="9">
        <v>2068982.1900000004</v>
      </c>
      <c r="J88" s="4"/>
    </row>
    <row r="89" spans="1:17 16384:16384" ht="27" x14ac:dyDescent="0.25">
      <c r="A89" s="7"/>
      <c r="B89" s="8" t="s">
        <v>18</v>
      </c>
      <c r="C89" s="9">
        <v>8832431</v>
      </c>
      <c r="D89" s="13">
        <v>303484</v>
      </c>
      <c r="E89" s="9">
        <v>9135915</v>
      </c>
      <c r="F89" s="9">
        <v>6687601.0999999996</v>
      </c>
      <c r="G89" s="9">
        <v>6665696.0999999996</v>
      </c>
      <c r="H89" s="9">
        <v>2448313.9000000004</v>
      </c>
      <c r="J89" s="4"/>
    </row>
    <row r="90" spans="1:17 16384:16384" x14ac:dyDescent="0.25">
      <c r="A90" s="7"/>
      <c r="B90" s="8" t="s">
        <v>19</v>
      </c>
      <c r="C90" s="9">
        <v>0</v>
      </c>
      <c r="D90" s="13">
        <v>0</v>
      </c>
      <c r="E90" s="9">
        <v>0</v>
      </c>
      <c r="F90" s="9">
        <v>0</v>
      </c>
      <c r="G90" s="9">
        <v>0</v>
      </c>
      <c r="H90" s="9">
        <v>0</v>
      </c>
      <c r="J90" s="4"/>
    </row>
    <row r="91" spans="1:17 16384:16384" ht="27" x14ac:dyDescent="0.25">
      <c r="A91" s="7"/>
      <c r="B91" s="8" t="s">
        <v>20</v>
      </c>
      <c r="C91" s="9">
        <v>0</v>
      </c>
      <c r="D91" s="13">
        <v>0</v>
      </c>
      <c r="E91" s="9">
        <v>0</v>
      </c>
      <c r="F91" s="9">
        <v>0</v>
      </c>
      <c r="G91" s="9">
        <v>0</v>
      </c>
      <c r="H91" s="9">
        <v>0</v>
      </c>
      <c r="J91" s="4"/>
      <c r="K91" s="4"/>
      <c r="L91" s="4"/>
      <c r="M91" s="4"/>
      <c r="N91" s="4"/>
      <c r="O91" s="4"/>
      <c r="P91" s="4"/>
      <c r="Q91" s="4"/>
    </row>
    <row r="92" spans="1:17 16384:16384" s="6" customFormat="1" ht="37.5" customHeight="1" x14ac:dyDescent="0.25">
      <c r="A92" s="44" t="s">
        <v>21</v>
      </c>
      <c r="B92" s="45"/>
      <c r="C92" s="5">
        <v>100507652</v>
      </c>
      <c r="D92" s="12">
        <v>14643205</v>
      </c>
      <c r="E92" s="5">
        <v>115150857</v>
      </c>
      <c r="F92" s="5">
        <v>63627149.600000009</v>
      </c>
      <c r="G92" s="5">
        <v>61407630.979999997</v>
      </c>
      <c r="H92" s="5">
        <v>51523707.399999991</v>
      </c>
      <c r="J92" s="4"/>
      <c r="K92" s="4"/>
      <c r="L92" s="4"/>
      <c r="M92" s="4"/>
      <c r="N92" s="4"/>
      <c r="O92" s="4"/>
    </row>
    <row r="93" spans="1:17 16384:16384" ht="40.5" x14ac:dyDescent="0.25">
      <c r="A93" s="7"/>
      <c r="B93" s="8" t="s">
        <v>22</v>
      </c>
      <c r="C93" s="9">
        <v>2182199</v>
      </c>
      <c r="D93" s="13">
        <v>-428458</v>
      </c>
      <c r="E93" s="9">
        <v>1753741</v>
      </c>
      <c r="F93" s="9">
        <v>762705.49</v>
      </c>
      <c r="G93" s="9">
        <v>692280.1</v>
      </c>
      <c r="H93" s="9">
        <v>991035.51</v>
      </c>
      <c r="J93" s="14"/>
    </row>
    <row r="94" spans="1:17 16384:16384" x14ac:dyDescent="0.25">
      <c r="A94" s="7"/>
      <c r="B94" s="8" t="s">
        <v>23</v>
      </c>
      <c r="C94" s="9">
        <v>11419408</v>
      </c>
      <c r="D94" s="13">
        <v>1512024</v>
      </c>
      <c r="E94" s="9">
        <v>12931432</v>
      </c>
      <c r="F94" s="9">
        <v>8546233.2599999998</v>
      </c>
      <c r="G94" s="9">
        <v>7641675.6500000004</v>
      </c>
      <c r="H94" s="9">
        <v>4385198.74</v>
      </c>
      <c r="J94" s="4"/>
    </row>
    <row r="95" spans="1:17 16384:16384" ht="40.5" x14ac:dyDescent="0.25">
      <c r="A95" s="7"/>
      <c r="B95" s="8" t="s">
        <v>24</v>
      </c>
      <c r="C95" s="9">
        <v>0</v>
      </c>
      <c r="D95" s="13">
        <v>0</v>
      </c>
      <c r="E95" s="9">
        <v>0</v>
      </c>
      <c r="F95" s="9">
        <v>0</v>
      </c>
      <c r="G95" s="9">
        <v>0</v>
      </c>
      <c r="H95" s="9">
        <v>0</v>
      </c>
      <c r="J95" s="4"/>
    </row>
    <row r="96" spans="1:17 16384:16384" ht="27" x14ac:dyDescent="0.25">
      <c r="A96" s="7"/>
      <c r="B96" s="8" t="s">
        <v>25</v>
      </c>
      <c r="C96" s="9">
        <v>47685892</v>
      </c>
      <c r="D96" s="13">
        <v>1005206</v>
      </c>
      <c r="E96" s="9">
        <v>48691098</v>
      </c>
      <c r="F96" s="9">
        <v>27274859.920000002</v>
      </c>
      <c r="G96" s="9">
        <v>26266264.280000001</v>
      </c>
      <c r="H96" s="9">
        <v>21416238.079999998</v>
      </c>
      <c r="J96" s="4"/>
    </row>
    <row r="97" spans="1:16" ht="27" x14ac:dyDescent="0.25">
      <c r="A97" s="7"/>
      <c r="B97" s="8" t="s">
        <v>26</v>
      </c>
      <c r="C97" s="9">
        <v>1223091</v>
      </c>
      <c r="D97" s="13">
        <v>-59122</v>
      </c>
      <c r="E97" s="9">
        <v>1163969</v>
      </c>
      <c r="F97" s="9">
        <v>832065.03</v>
      </c>
      <c r="G97" s="9">
        <v>811947.41</v>
      </c>
      <c r="H97" s="9">
        <v>331903.96999999997</v>
      </c>
      <c r="J97" s="4"/>
    </row>
    <row r="98" spans="1:16" ht="27" x14ac:dyDescent="0.25">
      <c r="A98" s="7"/>
      <c r="B98" s="8" t="s">
        <v>27</v>
      </c>
      <c r="C98" s="9">
        <v>34110799</v>
      </c>
      <c r="D98" s="13">
        <v>-21762</v>
      </c>
      <c r="E98" s="9">
        <v>34089037</v>
      </c>
      <c r="F98" s="9">
        <v>22924711.73</v>
      </c>
      <c r="G98" s="9">
        <v>22904658.07</v>
      </c>
      <c r="H98" s="9">
        <v>11164325.27</v>
      </c>
      <c r="J98" s="4"/>
    </row>
    <row r="99" spans="1:16" ht="40.5" x14ac:dyDescent="0.25">
      <c r="A99" s="7"/>
      <c r="B99" s="8" t="s">
        <v>28</v>
      </c>
      <c r="C99" s="9">
        <v>1969680</v>
      </c>
      <c r="D99" s="13">
        <v>5459302</v>
      </c>
      <c r="E99" s="9">
        <v>7428982</v>
      </c>
      <c r="F99" s="9">
        <v>2531791.65</v>
      </c>
      <c r="G99" s="9">
        <v>2367413.83</v>
      </c>
      <c r="H99" s="9">
        <v>4897190.3499999996</v>
      </c>
      <c r="J99" s="4"/>
    </row>
    <row r="100" spans="1:16" ht="27" x14ac:dyDescent="0.25">
      <c r="A100" s="7"/>
      <c r="B100" s="8" t="s">
        <v>29</v>
      </c>
      <c r="C100" s="9">
        <v>0</v>
      </c>
      <c r="D100" s="13">
        <v>7800000</v>
      </c>
      <c r="E100" s="9">
        <v>7800000</v>
      </c>
      <c r="F100" s="9">
        <v>0</v>
      </c>
      <c r="G100" s="9">
        <v>0</v>
      </c>
      <c r="H100" s="9">
        <v>7800000</v>
      </c>
      <c r="J100" s="4"/>
    </row>
    <row r="101" spans="1:16" ht="27" x14ac:dyDescent="0.25">
      <c r="A101" s="7"/>
      <c r="B101" s="8" t="s">
        <v>30</v>
      </c>
      <c r="C101" s="9">
        <v>1916583</v>
      </c>
      <c r="D101" s="13">
        <v>-623985</v>
      </c>
      <c r="E101" s="9">
        <v>1292598</v>
      </c>
      <c r="F101" s="9">
        <v>754782.52</v>
      </c>
      <c r="G101" s="9">
        <v>723391.64</v>
      </c>
      <c r="H101" s="9">
        <v>537815.48</v>
      </c>
      <c r="J101" s="4"/>
      <c r="K101" s="4"/>
      <c r="L101" s="4"/>
      <c r="M101" s="4"/>
      <c r="N101" s="4"/>
      <c r="O101" s="4"/>
      <c r="P101" s="4"/>
    </row>
    <row r="102" spans="1:16" s="6" customFormat="1" ht="33.75" customHeight="1" x14ac:dyDescent="0.25">
      <c r="A102" s="44" t="s">
        <v>31</v>
      </c>
      <c r="B102" s="45"/>
      <c r="C102" s="15">
        <v>269302586</v>
      </c>
      <c r="D102" s="12">
        <v>32829188</v>
      </c>
      <c r="E102" s="15">
        <v>302131774</v>
      </c>
      <c r="F102" s="15">
        <v>201669453.36999997</v>
      </c>
      <c r="G102" s="15">
        <v>200301359.11999997</v>
      </c>
      <c r="H102" s="15">
        <v>100462320.63</v>
      </c>
      <c r="J102" s="4"/>
      <c r="K102" s="4"/>
      <c r="L102" s="4"/>
      <c r="M102" s="4"/>
      <c r="N102" s="4"/>
      <c r="O102" s="4"/>
    </row>
    <row r="103" spans="1:16" x14ac:dyDescent="0.25">
      <c r="A103" s="7"/>
      <c r="B103" s="8" t="s">
        <v>32</v>
      </c>
      <c r="C103" s="9">
        <v>186321878</v>
      </c>
      <c r="D103" s="13">
        <v>5598447</v>
      </c>
      <c r="E103" s="9">
        <v>191920325</v>
      </c>
      <c r="F103" s="9">
        <v>134419084.5</v>
      </c>
      <c r="G103" s="9">
        <v>134414198.53</v>
      </c>
      <c r="H103" s="9">
        <v>57501240.5</v>
      </c>
      <c r="J103" s="4"/>
    </row>
    <row r="104" spans="1:16" x14ac:dyDescent="0.25">
      <c r="A104" s="7"/>
      <c r="B104" s="8" t="s">
        <v>33</v>
      </c>
      <c r="C104" s="9">
        <v>13332069</v>
      </c>
      <c r="D104" s="13">
        <v>9475397</v>
      </c>
      <c r="E104" s="9">
        <v>22807466</v>
      </c>
      <c r="F104" s="9">
        <v>7929859.9399999995</v>
      </c>
      <c r="G104" s="9">
        <v>7732857.1399999997</v>
      </c>
      <c r="H104" s="9">
        <v>14877606.060000001</v>
      </c>
      <c r="J104" s="4"/>
    </row>
    <row r="105" spans="1:16" ht="40.5" x14ac:dyDescent="0.25">
      <c r="A105" s="7"/>
      <c r="B105" s="8" t="s">
        <v>34</v>
      </c>
      <c r="C105" s="9">
        <v>6200474</v>
      </c>
      <c r="D105" s="13">
        <v>7507100</v>
      </c>
      <c r="E105" s="9">
        <v>13707574</v>
      </c>
      <c r="F105" s="9">
        <v>7780390.4500000002</v>
      </c>
      <c r="G105" s="9">
        <v>7308869.0099999998</v>
      </c>
      <c r="H105" s="9">
        <v>5927183.5499999998</v>
      </c>
      <c r="J105" s="4"/>
    </row>
    <row r="106" spans="1:16" ht="27" x14ac:dyDescent="0.25">
      <c r="A106" s="7"/>
      <c r="B106" s="8" t="s">
        <v>35</v>
      </c>
      <c r="C106" s="9">
        <v>4885134</v>
      </c>
      <c r="D106" s="13">
        <v>-1403417</v>
      </c>
      <c r="E106" s="9">
        <v>3481717</v>
      </c>
      <c r="F106" s="9">
        <v>2496149.34</v>
      </c>
      <c r="G106" s="9">
        <v>2496020.86</v>
      </c>
      <c r="H106" s="9">
        <v>985567.66000000015</v>
      </c>
      <c r="J106" s="4"/>
    </row>
    <row r="107" spans="1:16" ht="40.5" x14ac:dyDescent="0.25">
      <c r="A107" s="7"/>
      <c r="B107" s="8" t="s">
        <v>36</v>
      </c>
      <c r="C107" s="9">
        <v>55819326</v>
      </c>
      <c r="D107" s="13">
        <v>11682990</v>
      </c>
      <c r="E107" s="9">
        <v>67502316</v>
      </c>
      <c r="F107" s="9">
        <v>47981547.32</v>
      </c>
      <c r="G107" s="9">
        <v>47297201.759999998</v>
      </c>
      <c r="H107" s="9">
        <v>19520768.68</v>
      </c>
      <c r="J107" s="4"/>
    </row>
    <row r="108" spans="1:16" ht="27" x14ac:dyDescent="0.25">
      <c r="A108" s="7"/>
      <c r="B108" s="8" t="s">
        <v>37</v>
      </c>
      <c r="C108" s="9">
        <v>25000</v>
      </c>
      <c r="D108" s="13">
        <v>100000</v>
      </c>
      <c r="E108" s="9">
        <v>125000</v>
      </c>
      <c r="F108" s="9">
        <v>16202.88</v>
      </c>
      <c r="G108" s="9">
        <v>16202.88</v>
      </c>
      <c r="H108" s="9">
        <v>108797.12</v>
      </c>
      <c r="J108" s="4"/>
    </row>
    <row r="109" spans="1:16" ht="27" x14ac:dyDescent="0.25">
      <c r="A109" s="7"/>
      <c r="B109" s="8" t="s">
        <v>38</v>
      </c>
      <c r="C109" s="9">
        <v>298000</v>
      </c>
      <c r="D109" s="13">
        <v>-78761</v>
      </c>
      <c r="E109" s="9">
        <v>219239</v>
      </c>
      <c r="F109" s="9">
        <v>100263.57</v>
      </c>
      <c r="G109" s="9">
        <v>100263.57</v>
      </c>
      <c r="H109" s="9">
        <v>118975.43</v>
      </c>
      <c r="J109" s="4"/>
    </row>
    <row r="110" spans="1:16" x14ac:dyDescent="0.25">
      <c r="A110" s="7"/>
      <c r="B110" s="8" t="s">
        <v>39</v>
      </c>
      <c r="C110" s="9">
        <v>2370705</v>
      </c>
      <c r="D110" s="13">
        <v>-93846</v>
      </c>
      <c r="E110" s="9">
        <v>2276859</v>
      </c>
      <c r="F110" s="9">
        <v>880003.37</v>
      </c>
      <c r="G110" s="9">
        <v>880003.37</v>
      </c>
      <c r="H110" s="9">
        <v>1396855.63</v>
      </c>
      <c r="J110" s="4"/>
    </row>
    <row r="111" spans="1:16" x14ac:dyDescent="0.25">
      <c r="A111" s="7"/>
      <c r="B111" s="8" t="s">
        <v>40</v>
      </c>
      <c r="C111" s="9">
        <v>50000</v>
      </c>
      <c r="D111" s="13">
        <v>41278</v>
      </c>
      <c r="E111" s="9">
        <v>91278</v>
      </c>
      <c r="F111" s="9">
        <v>65952</v>
      </c>
      <c r="G111" s="9">
        <v>55742</v>
      </c>
      <c r="H111" s="9">
        <v>25326</v>
      </c>
      <c r="J111" s="4"/>
      <c r="K111" s="4"/>
      <c r="L111" s="4"/>
      <c r="M111" s="4"/>
      <c r="N111" s="4"/>
      <c r="O111" s="4"/>
      <c r="P111" s="4"/>
    </row>
    <row r="112" spans="1:16" ht="47.25" customHeight="1" x14ac:dyDescent="0.25">
      <c r="A112" s="44" t="s">
        <v>41</v>
      </c>
      <c r="B112" s="45"/>
      <c r="C112" s="11">
        <v>222887636</v>
      </c>
      <c r="D112" s="12">
        <v>74061271</v>
      </c>
      <c r="E112" s="11">
        <v>296948907</v>
      </c>
      <c r="F112" s="11">
        <v>179080464.47</v>
      </c>
      <c r="G112" s="11">
        <v>177329707.55000001</v>
      </c>
      <c r="H112" s="11">
        <v>117868442.53</v>
      </c>
      <c r="J112" s="4"/>
      <c r="K112" s="4"/>
      <c r="L112" s="4"/>
      <c r="M112" s="4"/>
      <c r="N112" s="4"/>
      <c r="O112" s="4"/>
    </row>
    <row r="113" spans="1:16" ht="27" x14ac:dyDescent="0.25">
      <c r="A113" s="7"/>
      <c r="B113" s="8" t="s">
        <v>42</v>
      </c>
      <c r="C113" s="9">
        <v>0</v>
      </c>
      <c r="D113" s="13">
        <v>0</v>
      </c>
      <c r="E113" s="9">
        <v>0</v>
      </c>
      <c r="F113" s="9">
        <v>0</v>
      </c>
      <c r="G113" s="9">
        <v>0</v>
      </c>
      <c r="H113" s="9">
        <v>0</v>
      </c>
      <c r="J113" s="4"/>
    </row>
    <row r="114" spans="1:16" ht="27" x14ac:dyDescent="0.25">
      <c r="A114" s="7"/>
      <c r="B114" s="8" t="s">
        <v>43</v>
      </c>
      <c r="C114" s="9">
        <v>0</v>
      </c>
      <c r="D114" s="13">
        <v>2220000</v>
      </c>
      <c r="E114" s="9">
        <v>2220000</v>
      </c>
      <c r="F114" s="9">
        <v>2220000</v>
      </c>
      <c r="G114" s="9">
        <v>2220000</v>
      </c>
      <c r="H114" s="9">
        <v>0</v>
      </c>
      <c r="J114" s="4"/>
    </row>
    <row r="115" spans="1:16" x14ac:dyDescent="0.25">
      <c r="A115" s="7"/>
      <c r="B115" s="8" t="s">
        <v>44</v>
      </c>
      <c r="C115" s="9">
        <v>91184528</v>
      </c>
      <c r="D115" s="13">
        <v>1323637</v>
      </c>
      <c r="E115" s="9">
        <v>92508165</v>
      </c>
      <c r="F115" s="9">
        <v>76307999.120000005</v>
      </c>
      <c r="G115" s="9">
        <v>76307999.120000005</v>
      </c>
      <c r="H115" s="9">
        <v>16200165.879999995</v>
      </c>
      <c r="J115" s="4"/>
    </row>
    <row r="116" spans="1:16" x14ac:dyDescent="0.25">
      <c r="A116" s="7"/>
      <c r="B116" s="8" t="s">
        <v>45</v>
      </c>
      <c r="C116" s="9">
        <v>131703108</v>
      </c>
      <c r="D116" s="13">
        <v>70517634</v>
      </c>
      <c r="E116" s="9">
        <v>202220742</v>
      </c>
      <c r="F116" s="9">
        <v>100552465.34999999</v>
      </c>
      <c r="G116" s="9">
        <v>98801708.430000007</v>
      </c>
      <c r="H116" s="9">
        <v>101668276.65000001</v>
      </c>
      <c r="J116" s="4"/>
    </row>
    <row r="117" spans="1:16" x14ac:dyDescent="0.25">
      <c r="A117" s="7"/>
      <c r="B117" s="8" t="s">
        <v>46</v>
      </c>
      <c r="C117" s="9">
        <v>0</v>
      </c>
      <c r="D117" s="13">
        <v>0</v>
      </c>
      <c r="E117" s="9">
        <v>0</v>
      </c>
      <c r="F117" s="9">
        <v>0</v>
      </c>
      <c r="G117" s="9">
        <v>0</v>
      </c>
      <c r="H117" s="9">
        <v>0</v>
      </c>
      <c r="J117" s="4"/>
    </row>
    <row r="118" spans="1:16" ht="27" x14ac:dyDescent="0.25">
      <c r="A118" s="7"/>
      <c r="B118" s="8" t="s">
        <v>47</v>
      </c>
      <c r="C118" s="9">
        <v>0</v>
      </c>
      <c r="D118" s="13">
        <v>0</v>
      </c>
      <c r="E118" s="9">
        <v>0</v>
      </c>
      <c r="F118" s="9">
        <v>0</v>
      </c>
      <c r="G118" s="9">
        <v>0</v>
      </c>
      <c r="H118" s="9">
        <v>0</v>
      </c>
      <c r="J118" s="4"/>
    </row>
    <row r="119" spans="1:16" ht="27" x14ac:dyDescent="0.25">
      <c r="A119" s="7"/>
      <c r="B119" s="8" t="s">
        <v>48</v>
      </c>
      <c r="C119" s="9">
        <v>0</v>
      </c>
      <c r="D119" s="13">
        <v>0</v>
      </c>
      <c r="E119" s="9">
        <v>0</v>
      </c>
      <c r="F119" s="9">
        <v>0</v>
      </c>
      <c r="G119" s="9">
        <v>0</v>
      </c>
      <c r="H119" s="9">
        <v>0</v>
      </c>
      <c r="J119" s="4"/>
    </row>
    <row r="120" spans="1:16" x14ac:dyDescent="0.25">
      <c r="A120" s="7"/>
      <c r="B120" s="8" t="s">
        <v>49</v>
      </c>
      <c r="C120" s="9">
        <v>0</v>
      </c>
      <c r="D120" s="13">
        <v>0</v>
      </c>
      <c r="E120" s="9">
        <v>0</v>
      </c>
      <c r="F120" s="9">
        <v>0</v>
      </c>
      <c r="G120" s="9">
        <v>0</v>
      </c>
      <c r="H120" s="9">
        <v>0</v>
      </c>
      <c r="J120" s="4"/>
    </row>
    <row r="121" spans="1:16" x14ac:dyDescent="0.25">
      <c r="A121" s="7"/>
      <c r="B121" s="8" t="s">
        <v>50</v>
      </c>
      <c r="C121" s="9">
        <v>0</v>
      </c>
      <c r="D121" s="13">
        <v>0</v>
      </c>
      <c r="E121" s="9">
        <v>0</v>
      </c>
      <c r="F121" s="9">
        <v>0</v>
      </c>
      <c r="G121" s="9">
        <v>0</v>
      </c>
      <c r="H121" s="9">
        <v>0</v>
      </c>
      <c r="J121" s="4"/>
      <c r="K121" s="4"/>
      <c r="L121" s="4"/>
      <c r="M121" s="4"/>
      <c r="N121" s="4"/>
      <c r="O121" s="4"/>
      <c r="P121" s="4"/>
    </row>
    <row r="122" spans="1:16" ht="42" customHeight="1" x14ac:dyDescent="0.25">
      <c r="A122" s="44" t="s">
        <v>51</v>
      </c>
      <c r="B122" s="45"/>
      <c r="C122" s="11">
        <v>8870701</v>
      </c>
      <c r="D122" s="12">
        <v>-3740934</v>
      </c>
      <c r="E122" s="11">
        <v>5129767</v>
      </c>
      <c r="F122" s="11">
        <v>314249.52999999997</v>
      </c>
      <c r="G122" s="11">
        <v>210728.81</v>
      </c>
      <c r="H122" s="11">
        <v>4815517.47</v>
      </c>
      <c r="J122" s="4"/>
      <c r="K122" s="4"/>
      <c r="L122" s="4"/>
      <c r="M122" s="4"/>
      <c r="N122" s="4"/>
      <c r="O122" s="4"/>
    </row>
    <row r="123" spans="1:16" ht="27" x14ac:dyDescent="0.25">
      <c r="A123" s="7"/>
      <c r="B123" s="8" t="s">
        <v>52</v>
      </c>
      <c r="C123" s="9">
        <v>4907908</v>
      </c>
      <c r="D123" s="13">
        <v>-4766262</v>
      </c>
      <c r="E123" s="9">
        <v>141646</v>
      </c>
      <c r="F123" s="9">
        <v>66632.72</v>
      </c>
      <c r="G123" s="9">
        <v>3596</v>
      </c>
      <c r="H123" s="9">
        <v>75013.279999999999</v>
      </c>
      <c r="J123" s="4"/>
    </row>
    <row r="124" spans="1:16" ht="27" x14ac:dyDescent="0.25">
      <c r="A124" s="7"/>
      <c r="B124" s="8" t="s">
        <v>53</v>
      </c>
      <c r="C124" s="9">
        <v>0</v>
      </c>
      <c r="D124" s="13">
        <v>3000</v>
      </c>
      <c r="E124" s="9">
        <v>3000</v>
      </c>
      <c r="F124" s="9">
        <v>2690.01</v>
      </c>
      <c r="G124" s="9">
        <v>2690.01</v>
      </c>
      <c r="H124" s="9">
        <v>309.98999999999978</v>
      </c>
      <c r="J124" s="4"/>
    </row>
    <row r="125" spans="1:16" ht="27" x14ac:dyDescent="0.25">
      <c r="A125" s="7"/>
      <c r="B125" s="8" t="s">
        <v>54</v>
      </c>
      <c r="C125" s="9">
        <v>0</v>
      </c>
      <c r="D125" s="13">
        <v>0</v>
      </c>
      <c r="E125" s="9">
        <v>0</v>
      </c>
      <c r="F125" s="9">
        <v>0</v>
      </c>
      <c r="G125" s="9">
        <v>0</v>
      </c>
      <c r="H125" s="9">
        <v>0</v>
      </c>
      <c r="J125" s="4"/>
    </row>
    <row r="126" spans="1:16" ht="27" x14ac:dyDescent="0.25">
      <c r="A126" s="7"/>
      <c r="B126" s="8" t="s">
        <v>55</v>
      </c>
      <c r="C126" s="9">
        <v>2871611</v>
      </c>
      <c r="D126" s="13">
        <v>600000</v>
      </c>
      <c r="E126" s="9">
        <v>3471611</v>
      </c>
      <c r="F126" s="9">
        <v>0</v>
      </c>
      <c r="G126" s="9">
        <v>0</v>
      </c>
      <c r="H126" s="9">
        <v>3471611</v>
      </c>
      <c r="J126" s="4"/>
    </row>
    <row r="127" spans="1:16" ht="27" x14ac:dyDescent="0.25">
      <c r="A127" s="7"/>
      <c r="B127" s="8" t="s">
        <v>56</v>
      </c>
      <c r="C127" s="9">
        <v>0</v>
      </c>
      <c r="D127" s="13">
        <v>61113</v>
      </c>
      <c r="E127" s="9">
        <v>61113</v>
      </c>
      <c r="F127" s="9">
        <v>0</v>
      </c>
      <c r="G127" s="9">
        <v>0</v>
      </c>
      <c r="H127" s="9">
        <v>61113</v>
      </c>
      <c r="J127" s="4"/>
    </row>
    <row r="128" spans="1:16" ht="27" x14ac:dyDescent="0.25">
      <c r="A128" s="7"/>
      <c r="B128" s="8" t="s">
        <v>57</v>
      </c>
      <c r="C128" s="9">
        <v>1091182</v>
      </c>
      <c r="D128" s="13">
        <v>311215</v>
      </c>
      <c r="E128" s="9">
        <v>1402397</v>
      </c>
      <c r="F128" s="9">
        <v>244926.8</v>
      </c>
      <c r="G128" s="9">
        <v>204442.8</v>
      </c>
      <c r="H128" s="9">
        <v>1157470.2</v>
      </c>
      <c r="J128" s="4"/>
    </row>
    <row r="129" spans="1:16" x14ac:dyDescent="0.25">
      <c r="A129" s="7"/>
      <c r="B129" s="8" t="s">
        <v>58</v>
      </c>
      <c r="C129" s="9">
        <v>0</v>
      </c>
      <c r="D129" s="13">
        <v>0</v>
      </c>
      <c r="E129" s="9">
        <v>0</v>
      </c>
      <c r="F129" s="9">
        <v>0</v>
      </c>
      <c r="G129" s="9">
        <v>0</v>
      </c>
      <c r="H129" s="9">
        <v>0</v>
      </c>
      <c r="J129" s="4"/>
    </row>
    <row r="130" spans="1:16" x14ac:dyDescent="0.25">
      <c r="A130" s="7"/>
      <c r="B130" s="8" t="s">
        <v>59</v>
      </c>
      <c r="C130" s="9">
        <v>0</v>
      </c>
      <c r="D130" s="13">
        <v>0</v>
      </c>
      <c r="E130" s="9">
        <v>0</v>
      </c>
      <c r="F130" s="9">
        <v>0</v>
      </c>
      <c r="G130" s="9">
        <v>0</v>
      </c>
      <c r="H130" s="9">
        <v>0</v>
      </c>
      <c r="J130" s="4"/>
    </row>
    <row r="131" spans="1:16" x14ac:dyDescent="0.25">
      <c r="A131" s="7"/>
      <c r="B131" s="8" t="s">
        <v>60</v>
      </c>
      <c r="C131" s="9">
        <v>0</v>
      </c>
      <c r="D131" s="13">
        <v>50000</v>
      </c>
      <c r="E131" s="9">
        <v>50000</v>
      </c>
      <c r="F131" s="9">
        <v>0</v>
      </c>
      <c r="G131" s="9">
        <v>0</v>
      </c>
      <c r="H131" s="9">
        <v>50000</v>
      </c>
      <c r="J131" s="4"/>
      <c r="K131" s="4"/>
      <c r="L131" s="4"/>
      <c r="M131" s="4"/>
      <c r="N131" s="4"/>
      <c r="O131" s="4"/>
      <c r="P131" s="4"/>
    </row>
    <row r="132" spans="1:16" ht="30.75" customHeight="1" x14ac:dyDescent="0.25">
      <c r="A132" s="44" t="s">
        <v>61</v>
      </c>
      <c r="B132" s="45"/>
      <c r="C132" s="3">
        <v>122487501</v>
      </c>
      <c r="D132" s="12">
        <v>-3280351</v>
      </c>
      <c r="E132" s="3">
        <v>119207150</v>
      </c>
      <c r="F132" s="3">
        <v>59033412.689999998</v>
      </c>
      <c r="G132" s="3">
        <v>56718058.659999996</v>
      </c>
      <c r="H132" s="3">
        <v>60173737.310000002</v>
      </c>
      <c r="J132" s="4"/>
      <c r="K132" s="4"/>
      <c r="L132" s="4"/>
      <c r="M132" s="4"/>
      <c r="N132" s="4"/>
      <c r="O132" s="4"/>
    </row>
    <row r="133" spans="1:16" ht="27" x14ac:dyDescent="0.25">
      <c r="A133" s="7"/>
      <c r="B133" s="8" t="s">
        <v>62</v>
      </c>
      <c r="C133" s="9">
        <v>122487501</v>
      </c>
      <c r="D133" s="13">
        <v>-3280351</v>
      </c>
      <c r="E133" s="9">
        <v>119207150</v>
      </c>
      <c r="F133" s="9">
        <v>59033412.689999998</v>
      </c>
      <c r="G133" s="9">
        <v>56718058.659999996</v>
      </c>
      <c r="H133" s="9">
        <v>60173737.310000002</v>
      </c>
      <c r="J133" s="4"/>
    </row>
    <row r="134" spans="1:16" x14ac:dyDescent="0.25">
      <c r="A134" s="7"/>
      <c r="B134" s="8" t="s">
        <v>63</v>
      </c>
      <c r="C134" s="9">
        <v>0</v>
      </c>
      <c r="D134" s="13">
        <v>0</v>
      </c>
      <c r="E134" s="9">
        <v>0</v>
      </c>
      <c r="F134" s="9">
        <v>0</v>
      </c>
      <c r="G134" s="9">
        <v>0</v>
      </c>
      <c r="H134" s="9">
        <v>0</v>
      </c>
      <c r="J134" s="4"/>
    </row>
    <row r="135" spans="1:16" ht="27" x14ac:dyDescent="0.25">
      <c r="A135" s="7"/>
      <c r="B135" s="8" t="s">
        <v>64</v>
      </c>
      <c r="C135" s="9">
        <v>0</v>
      </c>
      <c r="D135" s="13">
        <v>0</v>
      </c>
      <c r="E135" s="9">
        <v>0</v>
      </c>
      <c r="F135" s="9">
        <v>0</v>
      </c>
      <c r="G135" s="9">
        <v>0</v>
      </c>
      <c r="H135" s="9">
        <v>0</v>
      </c>
      <c r="J135" s="4"/>
      <c r="K135" s="4"/>
      <c r="L135" s="4"/>
      <c r="M135" s="4"/>
      <c r="N135" s="4"/>
      <c r="O135" s="4"/>
    </row>
    <row r="136" spans="1:16" s="6" customFormat="1" ht="46.5" customHeight="1" x14ac:dyDescent="0.25">
      <c r="A136" s="44" t="s">
        <v>65</v>
      </c>
      <c r="B136" s="45"/>
      <c r="C136" s="3">
        <v>4181881</v>
      </c>
      <c r="D136" s="12">
        <v>0</v>
      </c>
      <c r="E136" s="3">
        <v>4181881</v>
      </c>
      <c r="F136" s="3">
        <v>2863555.41</v>
      </c>
      <c r="G136" s="3">
        <v>2494791.12</v>
      </c>
      <c r="H136" s="3">
        <v>1318325.5899999999</v>
      </c>
      <c r="J136" s="4"/>
      <c r="K136" s="4"/>
      <c r="L136" s="4"/>
      <c r="M136" s="4"/>
      <c r="N136" s="4"/>
      <c r="O136" s="4"/>
    </row>
    <row r="137" spans="1:16" ht="27" x14ac:dyDescent="0.25">
      <c r="A137" s="7"/>
      <c r="B137" s="8" t="s">
        <v>66</v>
      </c>
      <c r="C137" s="9">
        <v>0</v>
      </c>
      <c r="D137" s="13">
        <v>0</v>
      </c>
      <c r="E137" s="9">
        <v>0</v>
      </c>
      <c r="F137" s="9">
        <v>0</v>
      </c>
      <c r="G137" s="9">
        <v>0</v>
      </c>
      <c r="H137" s="9">
        <v>0</v>
      </c>
      <c r="J137" s="4"/>
    </row>
    <row r="138" spans="1:16" ht="27" x14ac:dyDescent="0.25">
      <c r="A138" s="7"/>
      <c r="B138" s="8" t="s">
        <v>67</v>
      </c>
      <c r="C138" s="9">
        <v>0</v>
      </c>
      <c r="D138" s="13">
        <v>0</v>
      </c>
      <c r="E138" s="9">
        <v>0</v>
      </c>
      <c r="F138" s="9">
        <v>0</v>
      </c>
      <c r="G138" s="9">
        <v>0</v>
      </c>
      <c r="H138" s="9">
        <v>0</v>
      </c>
      <c r="J138" s="4"/>
    </row>
    <row r="139" spans="1:16" x14ac:dyDescent="0.25">
      <c r="A139" s="7"/>
      <c r="B139" s="8" t="s">
        <v>68</v>
      </c>
      <c r="C139" s="9">
        <v>0</v>
      </c>
      <c r="D139" s="13">
        <v>0</v>
      </c>
      <c r="E139" s="9">
        <v>0</v>
      </c>
      <c r="F139" s="9">
        <v>0</v>
      </c>
      <c r="G139" s="9">
        <v>0</v>
      </c>
      <c r="H139" s="9">
        <v>0</v>
      </c>
      <c r="J139" s="4"/>
    </row>
    <row r="140" spans="1:16" x14ac:dyDescent="0.25">
      <c r="A140" s="7"/>
      <c r="B140" s="8" t="s">
        <v>69</v>
      </c>
      <c r="C140" s="9">
        <v>0</v>
      </c>
      <c r="D140" s="13">
        <v>0</v>
      </c>
      <c r="E140" s="9">
        <v>0</v>
      </c>
      <c r="F140" s="9">
        <v>0</v>
      </c>
      <c r="G140" s="9">
        <v>0</v>
      </c>
      <c r="H140" s="9">
        <v>0</v>
      </c>
      <c r="J140" s="4"/>
    </row>
    <row r="141" spans="1:16" ht="27" x14ac:dyDescent="0.25">
      <c r="A141" s="7"/>
      <c r="B141" s="8" t="s">
        <v>70</v>
      </c>
      <c r="C141" s="9">
        <v>4181881</v>
      </c>
      <c r="D141" s="13">
        <v>0</v>
      </c>
      <c r="E141" s="9">
        <v>4181881</v>
      </c>
      <c r="F141" s="9">
        <v>2863555.41</v>
      </c>
      <c r="G141" s="9">
        <v>2494791.12</v>
      </c>
      <c r="H141" s="9">
        <v>1318325.5899999999</v>
      </c>
      <c r="J141" s="4"/>
    </row>
    <row r="142" spans="1:16" ht="27" x14ac:dyDescent="0.25">
      <c r="A142" s="7"/>
      <c r="B142" s="8" t="s">
        <v>71</v>
      </c>
      <c r="C142" s="9">
        <v>0</v>
      </c>
      <c r="D142" s="13">
        <v>0</v>
      </c>
      <c r="E142" s="9">
        <v>0</v>
      </c>
      <c r="F142" s="9">
        <v>0</v>
      </c>
      <c r="G142" s="9">
        <v>0</v>
      </c>
      <c r="H142" s="9">
        <v>0</v>
      </c>
      <c r="J142" s="4"/>
    </row>
    <row r="143" spans="1:16" x14ac:dyDescent="0.25">
      <c r="A143" s="7"/>
      <c r="B143" s="8" t="s">
        <v>72</v>
      </c>
      <c r="C143" s="9">
        <v>0</v>
      </c>
      <c r="D143" s="13">
        <v>0</v>
      </c>
      <c r="E143" s="9">
        <v>0</v>
      </c>
      <c r="F143" s="9">
        <v>0</v>
      </c>
      <c r="G143" s="9">
        <v>0</v>
      </c>
      <c r="H143" s="9">
        <v>0</v>
      </c>
      <c r="J143" s="4"/>
    </row>
    <row r="144" spans="1:16" ht="40.5" x14ac:dyDescent="0.25">
      <c r="A144" s="7"/>
      <c r="B144" s="8" t="s">
        <v>73</v>
      </c>
      <c r="C144" s="9">
        <v>0</v>
      </c>
      <c r="D144" s="13">
        <v>0</v>
      </c>
      <c r="E144" s="9">
        <v>0</v>
      </c>
      <c r="F144" s="9">
        <v>0</v>
      </c>
      <c r="G144" s="9">
        <v>0</v>
      </c>
      <c r="H144" s="9">
        <v>0</v>
      </c>
      <c r="J144" s="4"/>
      <c r="K144" s="4"/>
      <c r="L144" s="4"/>
      <c r="M144" s="4"/>
      <c r="N144" s="4"/>
      <c r="O144" s="4"/>
      <c r="P144" s="4"/>
    </row>
    <row r="145" spans="1:16" s="6" customFormat="1" ht="26.25" customHeight="1" x14ac:dyDescent="0.25">
      <c r="A145" s="44" t="s">
        <v>74</v>
      </c>
      <c r="B145" s="45"/>
      <c r="C145" s="11">
        <v>0</v>
      </c>
      <c r="D145" s="12">
        <v>0</v>
      </c>
      <c r="E145" s="5">
        <v>0</v>
      </c>
      <c r="F145" s="5">
        <v>0</v>
      </c>
      <c r="G145" s="5">
        <v>0</v>
      </c>
      <c r="H145" s="5">
        <v>0</v>
      </c>
      <c r="J145" s="4"/>
      <c r="K145" s="4"/>
      <c r="L145" s="4"/>
      <c r="M145" s="4"/>
      <c r="N145" s="4"/>
      <c r="O145" s="4"/>
    </row>
    <row r="146" spans="1:16" x14ac:dyDescent="0.25">
      <c r="A146" s="7"/>
      <c r="B146" s="8" t="s">
        <v>75</v>
      </c>
      <c r="C146" s="9">
        <v>0</v>
      </c>
      <c r="D146" s="13">
        <v>0</v>
      </c>
      <c r="E146" s="9">
        <v>0</v>
      </c>
      <c r="F146" s="9">
        <v>0</v>
      </c>
      <c r="G146" s="9">
        <v>0</v>
      </c>
      <c r="H146" s="9">
        <v>0</v>
      </c>
      <c r="J146" s="4"/>
    </row>
    <row r="147" spans="1:16" x14ac:dyDescent="0.25">
      <c r="A147" s="7"/>
      <c r="B147" s="8" t="s">
        <v>76</v>
      </c>
      <c r="C147" s="9">
        <v>0</v>
      </c>
      <c r="D147" s="13">
        <v>0</v>
      </c>
      <c r="E147" s="9">
        <v>0</v>
      </c>
      <c r="F147" s="9">
        <v>0</v>
      </c>
      <c r="G147" s="9">
        <v>0</v>
      </c>
      <c r="H147" s="9">
        <v>0</v>
      </c>
      <c r="J147" s="4"/>
    </row>
    <row r="148" spans="1:16" x14ac:dyDescent="0.25">
      <c r="A148" s="7"/>
      <c r="B148" s="8" t="s">
        <v>77</v>
      </c>
      <c r="C148" s="9">
        <v>0</v>
      </c>
      <c r="D148" s="13">
        <v>0</v>
      </c>
      <c r="E148" s="9">
        <v>0</v>
      </c>
      <c r="F148" s="9">
        <v>0</v>
      </c>
      <c r="G148" s="9">
        <v>0</v>
      </c>
      <c r="H148" s="9">
        <v>0</v>
      </c>
      <c r="J148" s="4"/>
    </row>
    <row r="149" spans="1:16" s="6" customFormat="1" ht="18" customHeight="1" x14ac:dyDescent="0.25">
      <c r="A149" s="44" t="s">
        <v>78</v>
      </c>
      <c r="B149" s="45"/>
      <c r="C149" s="11">
        <v>0</v>
      </c>
      <c r="D149" s="12">
        <v>3021984</v>
      </c>
      <c r="E149" s="11">
        <v>3021984</v>
      </c>
      <c r="F149" s="11">
        <v>3021982.9</v>
      </c>
      <c r="G149" s="11">
        <v>3021982.9</v>
      </c>
      <c r="H149" s="11">
        <v>1.1000000000931323</v>
      </c>
      <c r="J149" s="4"/>
    </row>
    <row r="150" spans="1:16" ht="27" x14ac:dyDescent="0.25">
      <c r="A150" s="7"/>
      <c r="B150" s="8" t="s">
        <v>79</v>
      </c>
      <c r="C150" s="9">
        <v>0</v>
      </c>
      <c r="D150" s="13">
        <v>0</v>
      </c>
      <c r="E150" s="9">
        <v>0</v>
      </c>
      <c r="F150" s="9">
        <v>0</v>
      </c>
      <c r="G150" s="9">
        <v>0</v>
      </c>
      <c r="H150" s="9">
        <v>0</v>
      </c>
      <c r="J150" s="4"/>
    </row>
    <row r="151" spans="1:16" x14ac:dyDescent="0.25">
      <c r="A151" s="7"/>
      <c r="B151" s="8" t="s">
        <v>80</v>
      </c>
      <c r="C151" s="9">
        <v>0</v>
      </c>
      <c r="D151" s="13">
        <v>0</v>
      </c>
      <c r="E151" s="9">
        <v>0</v>
      </c>
      <c r="F151" s="9">
        <v>0</v>
      </c>
      <c r="G151" s="9">
        <v>0</v>
      </c>
      <c r="H151" s="9">
        <v>0</v>
      </c>
      <c r="J151" s="4"/>
    </row>
    <row r="152" spans="1:16" ht="27" x14ac:dyDescent="0.25">
      <c r="A152" s="7"/>
      <c r="B152" s="8" t="s">
        <v>81</v>
      </c>
      <c r="C152" s="9">
        <v>0</v>
      </c>
      <c r="D152" s="13">
        <v>0</v>
      </c>
      <c r="E152" s="9">
        <v>0</v>
      </c>
      <c r="F152" s="9">
        <v>0</v>
      </c>
      <c r="G152" s="9">
        <v>0</v>
      </c>
      <c r="H152" s="9">
        <v>0</v>
      </c>
      <c r="J152" s="4"/>
    </row>
    <row r="153" spans="1:16" x14ac:dyDescent="0.25">
      <c r="A153" s="7"/>
      <c r="B153" s="8" t="s">
        <v>82</v>
      </c>
      <c r="C153" s="9">
        <v>0</v>
      </c>
      <c r="D153" s="13">
        <v>0</v>
      </c>
      <c r="E153" s="9">
        <v>0</v>
      </c>
      <c r="F153" s="9">
        <v>0</v>
      </c>
      <c r="G153" s="9">
        <v>0</v>
      </c>
      <c r="H153" s="9">
        <v>0</v>
      </c>
      <c r="J153" s="4"/>
    </row>
    <row r="154" spans="1:16" x14ac:dyDescent="0.25">
      <c r="A154" s="7"/>
      <c r="B154" s="8" t="s">
        <v>83</v>
      </c>
      <c r="C154" s="9">
        <v>0</v>
      </c>
      <c r="D154" s="13">
        <v>0</v>
      </c>
      <c r="E154" s="9">
        <v>0</v>
      </c>
      <c r="F154" s="9">
        <v>0</v>
      </c>
      <c r="G154" s="9">
        <v>0</v>
      </c>
      <c r="H154" s="9">
        <v>0</v>
      </c>
      <c r="J154" s="4"/>
    </row>
    <row r="155" spans="1:16" x14ac:dyDescent="0.25">
      <c r="A155" s="7"/>
      <c r="B155" s="8" t="s">
        <v>84</v>
      </c>
      <c r="C155" s="9">
        <v>0</v>
      </c>
      <c r="D155" s="13">
        <v>0</v>
      </c>
      <c r="E155" s="9">
        <v>0</v>
      </c>
      <c r="F155" s="9">
        <v>0</v>
      </c>
      <c r="G155" s="9">
        <v>0</v>
      </c>
      <c r="H155" s="9">
        <v>0</v>
      </c>
      <c r="J155" s="4"/>
    </row>
    <row r="156" spans="1:16" ht="27" x14ac:dyDescent="0.25">
      <c r="A156" s="7"/>
      <c r="B156" s="8" t="s">
        <v>85</v>
      </c>
      <c r="C156" s="9">
        <v>0</v>
      </c>
      <c r="D156" s="13">
        <v>3021984</v>
      </c>
      <c r="E156" s="9">
        <v>3021984</v>
      </c>
      <c r="F156" s="9">
        <v>3021982.9</v>
      </c>
      <c r="G156" s="9">
        <v>3021982.9</v>
      </c>
      <c r="H156" s="9">
        <v>1.1000000000931323</v>
      </c>
      <c r="J156" s="4"/>
      <c r="K156" s="4"/>
      <c r="L156" s="4"/>
      <c r="M156" s="4"/>
      <c r="N156" s="4"/>
      <c r="O156" s="4"/>
      <c r="P156" s="4"/>
    </row>
    <row r="157" spans="1:16" x14ac:dyDescent="0.25">
      <c r="A157" s="7"/>
      <c r="B157" s="8"/>
      <c r="C157" s="9"/>
      <c r="D157" s="13"/>
      <c r="E157" s="9"/>
      <c r="F157" s="9"/>
      <c r="G157" s="9"/>
      <c r="H157" s="9"/>
      <c r="J157" s="41"/>
      <c r="K157" s="41"/>
      <c r="L157" s="41"/>
      <c r="M157" s="41"/>
      <c r="N157" s="41"/>
      <c r="O157" s="41"/>
    </row>
    <row r="158" spans="1:16" ht="31.5" customHeight="1" x14ac:dyDescent="0.25">
      <c r="A158" s="44" t="s">
        <v>87</v>
      </c>
      <c r="B158" s="45"/>
      <c r="C158" s="5">
        <v>3317341290</v>
      </c>
      <c r="D158" s="12">
        <v>311666117</v>
      </c>
      <c r="E158" s="5">
        <v>3629007407</v>
      </c>
      <c r="F158" s="5">
        <v>2313887139.6199999</v>
      </c>
      <c r="G158" s="5">
        <v>2200997728.8399997</v>
      </c>
      <c r="H158" s="5">
        <v>1315120267.3800001</v>
      </c>
      <c r="J158" s="4"/>
      <c r="K158" s="4"/>
      <c r="L158" s="4"/>
      <c r="M158" s="4"/>
      <c r="N158" s="4"/>
      <c r="O158" s="4"/>
    </row>
    <row r="159" spans="1:16" ht="14.25" thickBot="1" x14ac:dyDescent="0.3">
      <c r="A159" s="16"/>
      <c r="B159" s="17"/>
      <c r="C159" s="18"/>
      <c r="D159" s="34"/>
      <c r="E159" s="19"/>
      <c r="F159" s="19"/>
      <c r="G159" s="19"/>
      <c r="H159" s="19"/>
      <c r="J159" s="42"/>
      <c r="K159" s="42"/>
      <c r="L159" s="42"/>
      <c r="M159" s="42"/>
      <c r="N159" s="42"/>
      <c r="O159" s="42"/>
    </row>
    <row r="160" spans="1:16" s="20" customFormat="1" x14ac:dyDescent="0.25">
      <c r="C160" s="21">
        <f>1160746366+2725174282</f>
        <v>3885920648</v>
      </c>
      <c r="D160" s="35"/>
      <c r="E160" s="21">
        <f>915773864+2745430462</f>
        <v>3661204326</v>
      </c>
      <c r="F160" s="21">
        <f>850052080.56+2583901878.95</f>
        <v>3433953959.5099998</v>
      </c>
      <c r="G160" s="21">
        <f>846833482.15+2551415862.88</f>
        <v>3398249345.0300002</v>
      </c>
      <c r="H160" s="21">
        <f>65721783.44+161528583.05</f>
        <v>227250366.49000001</v>
      </c>
    </row>
    <row r="161" spans="2:10" ht="15" x14ac:dyDescent="0.25">
      <c r="B161" s="40" t="s">
        <v>88</v>
      </c>
      <c r="C161" s="23"/>
      <c r="D161" s="36"/>
      <c r="E161" s="23"/>
      <c r="F161" s="23"/>
      <c r="G161" s="23"/>
      <c r="H161" s="23"/>
      <c r="J161" s="42"/>
    </row>
    <row r="162" spans="2:10" ht="15" x14ac:dyDescent="0.25">
      <c r="B162"/>
      <c r="C162" s="22"/>
      <c r="D162" s="37"/>
      <c r="E162" s="22"/>
      <c r="F162" s="22"/>
      <c r="G162" s="22"/>
      <c r="H162" s="22"/>
    </row>
    <row r="163" spans="2:10" x14ac:dyDescent="0.25">
      <c r="B163" s="24"/>
      <c r="C163" s="25"/>
      <c r="D163" s="31"/>
      <c r="E163" s="25"/>
      <c r="F163" s="25"/>
      <c r="G163" s="25"/>
      <c r="H163" s="25"/>
    </row>
    <row r="164" spans="2:10" ht="15" x14ac:dyDescent="0.25">
      <c r="B164"/>
      <c r="C164" s="26"/>
      <c r="D164" s="38"/>
      <c r="E164" s="26"/>
      <c r="F164" s="27"/>
      <c r="G164" s="24"/>
      <c r="H164" s="24"/>
    </row>
    <row r="165" spans="2:10" ht="15" x14ac:dyDescent="0.25">
      <c r="B165"/>
      <c r="C165" s="26"/>
      <c r="D165" s="38"/>
      <c r="E165" s="28"/>
      <c r="F165" s="28"/>
      <c r="G165" s="28"/>
      <c r="H165" s="28"/>
    </row>
    <row r="166" spans="2:10" ht="15" x14ac:dyDescent="0.25">
      <c r="B166"/>
      <c r="C166"/>
      <c r="D166" s="39"/>
      <c r="E166"/>
      <c r="F166"/>
      <c r="G166"/>
      <c r="H166" s="26"/>
    </row>
    <row r="167" spans="2:10" ht="15" x14ac:dyDescent="0.25">
      <c r="B167"/>
      <c r="C167"/>
      <c r="D167" s="39"/>
      <c r="E167"/>
      <c r="F167"/>
      <c r="G167"/>
      <c r="H167" s="26"/>
    </row>
    <row r="168" spans="2:10" ht="15" x14ac:dyDescent="0.25">
      <c r="B168" s="43" t="s">
        <v>89</v>
      </c>
      <c r="C168" s="43"/>
      <c r="D168" s="39"/>
      <c r="E168"/>
      <c r="F168" s="43" t="s">
        <v>90</v>
      </c>
      <c r="G168" s="43"/>
      <c r="H168" s="43"/>
    </row>
    <row r="169" spans="2:10" ht="15" x14ac:dyDescent="0.25">
      <c r="B169" s="43" t="s">
        <v>91</v>
      </c>
      <c r="C169" s="43"/>
      <c r="D169" s="39"/>
      <c r="E169"/>
      <c r="F169" s="43" t="s">
        <v>92</v>
      </c>
      <c r="G169" s="43"/>
      <c r="H169" s="43"/>
    </row>
  </sheetData>
  <mergeCells count="33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3:B83"/>
    <mergeCell ref="B169:C169"/>
    <mergeCell ref="F169:H169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B168:C168"/>
    <mergeCell ref="F168:H168"/>
  </mergeCells>
  <pageMargins left="0.78740157480314965" right="0" top="0.39370078740157483" bottom="0.70866141732283472" header="0" footer="0.31496062992125984"/>
  <pageSetup scale="65" orientation="portrait" useFirstPageNumber="1" r:id="rId1"/>
  <headerFooter>
    <oddFooter>Página &amp;P</oddFooter>
  </headerFooter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workbookViewId="0">
      <selection activeCell="C15" sqref="C15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0.7109375" customWidth="1"/>
    <col min="9" max="9" width="16.42578125" bestFit="1" customWidth="1"/>
    <col min="10" max="10" width="14.7109375" bestFit="1" customWidth="1"/>
    <col min="11" max="13" width="16.42578125" bestFit="1" customWidth="1"/>
    <col min="14" max="14" width="14.7109375" bestFit="1" customWidth="1"/>
  </cols>
  <sheetData>
    <row r="1" spans="1:14" ht="15.75" thickBot="1" x14ac:dyDescent="0.3"/>
    <row r="2" spans="1:14" x14ac:dyDescent="0.25">
      <c r="A2" s="64" t="s">
        <v>94</v>
      </c>
      <c r="B2" s="65"/>
      <c r="C2" s="65"/>
      <c r="D2" s="65"/>
      <c r="E2" s="65"/>
      <c r="F2" s="65"/>
      <c r="G2" s="66"/>
    </row>
    <row r="3" spans="1:14" x14ac:dyDescent="0.25">
      <c r="A3" s="67" t="s">
        <v>1</v>
      </c>
      <c r="B3" s="68"/>
      <c r="C3" s="68"/>
      <c r="D3" s="68"/>
      <c r="E3" s="68"/>
      <c r="F3" s="68"/>
      <c r="G3" s="69"/>
    </row>
    <row r="4" spans="1:14" x14ac:dyDescent="0.25">
      <c r="A4" s="67" t="s">
        <v>95</v>
      </c>
      <c r="B4" s="68"/>
      <c r="C4" s="68"/>
      <c r="D4" s="68"/>
      <c r="E4" s="68"/>
      <c r="F4" s="68"/>
      <c r="G4" s="69"/>
    </row>
    <row r="5" spans="1:14" ht="15" customHeight="1" x14ac:dyDescent="0.25">
      <c r="A5" s="67" t="s">
        <v>93</v>
      </c>
      <c r="B5" s="68"/>
      <c r="C5" s="68"/>
      <c r="D5" s="68"/>
      <c r="E5" s="68"/>
      <c r="F5" s="68"/>
      <c r="G5" s="69"/>
      <c r="H5" s="70"/>
      <c r="I5" s="71"/>
    </row>
    <row r="6" spans="1:14" ht="15.75" thickBot="1" x14ac:dyDescent="0.3">
      <c r="A6" s="72" t="s">
        <v>3</v>
      </c>
      <c r="B6" s="73"/>
      <c r="C6" s="73"/>
      <c r="D6" s="73"/>
      <c r="E6" s="73"/>
      <c r="F6" s="73"/>
      <c r="G6" s="74"/>
    </row>
    <row r="7" spans="1:14" ht="15.75" thickBot="1" x14ac:dyDescent="0.3">
      <c r="A7" s="75" t="s">
        <v>96</v>
      </c>
      <c r="B7" s="76" t="s">
        <v>5</v>
      </c>
      <c r="C7" s="77"/>
      <c r="D7" s="77"/>
      <c r="E7" s="77"/>
      <c r="F7" s="78"/>
      <c r="G7" s="75" t="s">
        <v>6</v>
      </c>
    </row>
    <row r="8" spans="1:14" ht="26.25" thickBot="1" x14ac:dyDescent="0.3">
      <c r="A8" s="79"/>
      <c r="B8" s="80" t="s">
        <v>7</v>
      </c>
      <c r="C8" s="80" t="s">
        <v>97</v>
      </c>
      <c r="D8" s="80" t="s">
        <v>98</v>
      </c>
      <c r="E8" s="80" t="s">
        <v>10</v>
      </c>
      <c r="F8" s="80" t="s">
        <v>99</v>
      </c>
      <c r="G8" s="79"/>
    </row>
    <row r="9" spans="1:14" x14ac:dyDescent="0.25">
      <c r="A9" s="81" t="s">
        <v>100</v>
      </c>
      <c r="B9" s="82">
        <v>2499356594</v>
      </c>
      <c r="C9" s="82">
        <v>192008896</v>
      </c>
      <c r="D9" s="82">
        <v>2691365490</v>
      </c>
      <c r="E9" s="82">
        <v>1740442987.49</v>
      </c>
      <c r="F9" s="82">
        <v>1640777683.5199997</v>
      </c>
      <c r="G9" s="82">
        <v>950922502.51000011</v>
      </c>
      <c r="H9" s="83"/>
      <c r="I9" s="84"/>
      <c r="J9" s="84"/>
      <c r="K9" s="84"/>
      <c r="L9" s="84"/>
      <c r="M9" s="84"/>
      <c r="N9" s="84"/>
    </row>
    <row r="10" spans="1:14" x14ac:dyDescent="0.25">
      <c r="A10" s="81" t="s">
        <v>101</v>
      </c>
      <c r="B10" s="85"/>
      <c r="C10" s="85"/>
      <c r="D10" s="85"/>
      <c r="E10" s="85"/>
      <c r="F10" s="85"/>
      <c r="G10" s="85"/>
      <c r="I10" s="84"/>
      <c r="J10" s="84"/>
      <c r="K10" s="84"/>
      <c r="L10" s="84"/>
      <c r="M10" s="84"/>
      <c r="N10" s="84"/>
    </row>
    <row r="11" spans="1:14" s="88" customFormat="1" ht="27" x14ac:dyDescent="0.25">
      <c r="A11" s="86" t="s">
        <v>102</v>
      </c>
      <c r="B11" s="87">
        <f>+B9</f>
        <v>2499356594</v>
      </c>
      <c r="C11" s="87">
        <f t="shared" ref="C11:G11" si="0">+C9</f>
        <v>192008896</v>
      </c>
      <c r="D11" s="87">
        <f t="shared" si="0"/>
        <v>2691365490</v>
      </c>
      <c r="E11" s="87">
        <f t="shared" si="0"/>
        <v>1740442987.49</v>
      </c>
      <c r="F11" s="87">
        <f t="shared" si="0"/>
        <v>1640777683.5199997</v>
      </c>
      <c r="G11" s="87">
        <f t="shared" si="0"/>
        <v>950922502.51000011</v>
      </c>
    </row>
    <row r="12" spans="1:14" x14ac:dyDescent="0.25">
      <c r="A12" s="86"/>
      <c r="B12" s="87"/>
      <c r="C12" s="87"/>
      <c r="D12" s="87"/>
      <c r="E12" s="87"/>
      <c r="F12" s="87"/>
      <c r="G12" s="87"/>
    </row>
    <row r="13" spans="1:14" x14ac:dyDescent="0.25">
      <c r="A13" s="89" t="s">
        <v>103</v>
      </c>
      <c r="B13" s="85">
        <v>817984696</v>
      </c>
      <c r="C13" s="85">
        <v>119657221</v>
      </c>
      <c r="D13" s="85">
        <v>937641917</v>
      </c>
      <c r="E13" s="85">
        <v>573444152.12999988</v>
      </c>
      <c r="F13" s="85">
        <v>560220045.31999993</v>
      </c>
      <c r="G13" s="85">
        <v>364197764.87</v>
      </c>
      <c r="I13" s="84"/>
      <c r="J13" s="84"/>
      <c r="K13" s="84"/>
      <c r="L13" s="84"/>
      <c r="M13" s="84"/>
      <c r="N13" s="84"/>
    </row>
    <row r="14" spans="1:14" x14ac:dyDescent="0.25">
      <c r="A14" s="89" t="s">
        <v>104</v>
      </c>
      <c r="B14" s="85"/>
      <c r="C14" s="85"/>
      <c r="D14" s="85"/>
      <c r="E14" s="85"/>
      <c r="F14" s="85"/>
      <c r="G14" s="85"/>
      <c r="H14" s="90"/>
      <c r="I14" s="84"/>
      <c r="J14" s="84"/>
      <c r="K14" s="84"/>
      <c r="L14" s="84"/>
      <c r="M14" s="84"/>
      <c r="N14" s="84"/>
    </row>
    <row r="15" spans="1:14" ht="27" x14ac:dyDescent="0.25">
      <c r="A15" s="86" t="s">
        <v>102</v>
      </c>
      <c r="B15" s="91">
        <f>+B13</f>
        <v>817984696</v>
      </c>
      <c r="C15" s="91">
        <f>+C13</f>
        <v>119657221</v>
      </c>
      <c r="D15" s="91">
        <f t="shared" ref="C15:G15" si="1">+D13</f>
        <v>937641917</v>
      </c>
      <c r="E15" s="91">
        <f t="shared" si="1"/>
        <v>573444152.12999988</v>
      </c>
      <c r="F15" s="91">
        <f t="shared" si="1"/>
        <v>560220045.31999993</v>
      </c>
      <c r="G15" s="91">
        <f t="shared" si="1"/>
        <v>364197764.87</v>
      </c>
    </row>
    <row r="16" spans="1:14" x14ac:dyDescent="0.25">
      <c r="A16" s="86"/>
      <c r="B16" s="91"/>
      <c r="C16" s="91"/>
      <c r="D16" s="91"/>
      <c r="E16" s="91"/>
      <c r="F16" s="91"/>
      <c r="G16" s="91"/>
    </row>
    <row r="17" spans="1:18" x14ac:dyDescent="0.25">
      <c r="A17" s="81" t="s">
        <v>87</v>
      </c>
      <c r="B17" s="92">
        <f>+B9+B13</f>
        <v>3317341290</v>
      </c>
      <c r="C17" s="92">
        <f t="shared" ref="C17:G17" si="2">+C9+C13</f>
        <v>311666117</v>
      </c>
      <c r="D17" s="92">
        <f t="shared" si="2"/>
        <v>3629007407</v>
      </c>
      <c r="E17" s="92">
        <f t="shared" si="2"/>
        <v>2313887139.6199999</v>
      </c>
      <c r="F17" s="92">
        <f t="shared" si="2"/>
        <v>2200997728.8399997</v>
      </c>
      <c r="G17" s="92">
        <f t="shared" si="2"/>
        <v>1315120267.3800001</v>
      </c>
      <c r="H17" s="83"/>
      <c r="I17" s="83"/>
      <c r="J17" s="83"/>
      <c r="K17" s="83"/>
      <c r="L17" s="83"/>
      <c r="M17" s="83"/>
      <c r="N17" s="83"/>
      <c r="O17" s="83"/>
    </row>
    <row r="18" spans="1:18" ht="15.75" thickBot="1" x14ac:dyDescent="0.3">
      <c r="A18" s="93"/>
      <c r="B18" s="94"/>
      <c r="C18" s="94"/>
      <c r="D18" s="94"/>
      <c r="E18" s="94"/>
      <c r="F18" s="94"/>
      <c r="G18" s="94"/>
      <c r="I18" s="83"/>
      <c r="J18" s="83"/>
      <c r="K18" s="83"/>
      <c r="L18" s="83"/>
      <c r="M18" s="83"/>
      <c r="N18" s="83"/>
    </row>
    <row r="19" spans="1:18" s="95" customFormat="1" x14ac:dyDescent="0.25">
      <c r="B19" s="96">
        <f>2725174282+1160746366</f>
        <v>3885920648</v>
      </c>
      <c r="C19" s="96">
        <f>20256180-244972502</f>
        <v>-224716322</v>
      </c>
      <c r="D19" s="96">
        <f>2745430462+915773864</f>
        <v>3661204326</v>
      </c>
      <c r="E19" s="96">
        <f>2583901878.95+850052080.56</f>
        <v>3433953959.5099998</v>
      </c>
      <c r="F19" s="96">
        <f>2551415862.88+846833482.15</f>
        <v>3398249345.0300002</v>
      </c>
      <c r="G19" s="96">
        <f>161528583.05+65721783.44</f>
        <v>227250366.49000001</v>
      </c>
    </row>
    <row r="20" spans="1:18" x14ac:dyDescent="0.25">
      <c r="A20" s="97" t="s">
        <v>88</v>
      </c>
      <c r="B20" s="23"/>
      <c r="C20" s="23"/>
      <c r="D20" s="23"/>
      <c r="E20" s="23"/>
      <c r="F20" s="23"/>
      <c r="G20" s="98"/>
    </row>
    <row r="21" spans="1:18" ht="15" customHeight="1" x14ac:dyDescent="0.25">
      <c r="B21" s="99"/>
      <c r="C21" s="99"/>
      <c r="D21" s="99"/>
      <c r="E21" s="99"/>
      <c r="F21" s="99"/>
      <c r="G21" s="99"/>
      <c r="H21" s="99"/>
      <c r="I21" s="97"/>
      <c r="J21" s="97"/>
      <c r="K21" s="97"/>
      <c r="L21" s="97"/>
      <c r="M21" s="100"/>
      <c r="N21" s="100"/>
      <c r="O21" s="100"/>
      <c r="P21" s="100"/>
      <c r="Q21" s="100"/>
      <c r="R21" s="100"/>
    </row>
    <row r="22" spans="1:18" x14ac:dyDescent="0.25">
      <c r="A22" s="100"/>
      <c r="B22" s="99"/>
      <c r="C22" s="99"/>
      <c r="D22" s="99"/>
      <c r="E22" s="99"/>
      <c r="F22" s="99"/>
      <c r="G22" s="99"/>
      <c r="H22" s="99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1:18" x14ac:dyDescent="0.25">
      <c r="B23" s="101"/>
      <c r="C23" s="101"/>
      <c r="D23" s="101"/>
      <c r="E23" s="101"/>
      <c r="F23" s="101"/>
      <c r="G23" s="101"/>
      <c r="H23" s="100"/>
    </row>
    <row r="24" spans="1:18" x14ac:dyDescent="0.25">
      <c r="B24" s="101"/>
      <c r="C24" s="101"/>
      <c r="D24" s="101"/>
      <c r="E24" s="101"/>
      <c r="F24" s="101"/>
      <c r="G24" s="101"/>
      <c r="H24" s="100"/>
    </row>
    <row r="25" spans="1:18" x14ac:dyDescent="0.25">
      <c r="G25" s="102"/>
      <c r="H25" s="102"/>
    </row>
    <row r="26" spans="1:18" x14ac:dyDescent="0.25">
      <c r="G26" s="102"/>
      <c r="H26" s="102"/>
    </row>
    <row r="27" spans="1:18" x14ac:dyDescent="0.25">
      <c r="A27" s="103" t="s">
        <v>89</v>
      </c>
      <c r="B27" s="103"/>
      <c r="E27" s="103" t="s">
        <v>90</v>
      </c>
      <c r="F27" s="103"/>
      <c r="G27" s="103"/>
    </row>
    <row r="28" spans="1:18" x14ac:dyDescent="0.25">
      <c r="A28" s="103" t="s">
        <v>91</v>
      </c>
      <c r="B28" s="103"/>
      <c r="E28" s="103" t="s">
        <v>92</v>
      </c>
      <c r="F28" s="103"/>
      <c r="G28" s="103"/>
    </row>
    <row r="32" spans="1:18" x14ac:dyDescent="0.25">
      <c r="B32" s="99"/>
      <c r="C32" s="99"/>
      <c r="D32" s="99"/>
      <c r="E32" s="99"/>
      <c r="F32" s="99"/>
      <c r="G32" s="99"/>
    </row>
    <row r="36" spans="2:7" x14ac:dyDescent="0.25">
      <c r="B36" s="99"/>
      <c r="C36" s="99"/>
      <c r="D36" s="99"/>
      <c r="E36" s="99"/>
      <c r="F36" s="99"/>
      <c r="G36" s="99"/>
    </row>
  </sheetData>
  <mergeCells count="36">
    <mergeCell ref="A27:B27"/>
    <mergeCell ref="E27:G27"/>
    <mergeCell ref="A28:B28"/>
    <mergeCell ref="E28:G28"/>
    <mergeCell ref="I13:I14"/>
    <mergeCell ref="J13:J14"/>
    <mergeCell ref="K13:K14"/>
    <mergeCell ref="L13:L14"/>
    <mergeCell ref="M13:M14"/>
    <mergeCell ref="N13:N14"/>
    <mergeCell ref="B13:B14"/>
    <mergeCell ref="C13:C14"/>
    <mergeCell ref="D13:D14"/>
    <mergeCell ref="E13:E14"/>
    <mergeCell ref="F13:F14"/>
    <mergeCell ref="G13:G14"/>
    <mergeCell ref="I9:I10"/>
    <mergeCell ref="J9:J10"/>
    <mergeCell ref="K9:K10"/>
    <mergeCell ref="L9:L10"/>
    <mergeCell ref="M9:M10"/>
    <mergeCell ref="N9:N10"/>
    <mergeCell ref="B9:B10"/>
    <mergeCell ref="C9:C10"/>
    <mergeCell ref="D9:D10"/>
    <mergeCell ref="E9:E10"/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</mergeCells>
  <pageMargins left="1.1811023622047245" right="0" top="1.1811023622047245" bottom="0" header="0" footer="0"/>
  <pageSetup scale="85" orientation="landscape" r:id="rId1"/>
  <headerFooter>
    <oddFooter>&amp;C&amp;12Página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XFD3"/>
    </sheetView>
  </sheetViews>
  <sheetFormatPr baseColWidth="10" defaultRowHeight="15" x14ac:dyDescent="0.25"/>
  <cols>
    <col min="1" max="1" width="2.7109375" style="1" customWidth="1"/>
    <col min="2" max="2" width="39.28515625" style="104" customWidth="1"/>
    <col min="3" max="3" width="15.28515625" style="1" bestFit="1" customWidth="1"/>
    <col min="4" max="7" width="16.5703125" style="1" bestFit="1" customWidth="1"/>
    <col min="8" max="8" width="15.85546875" style="1" bestFit="1" customWidth="1"/>
    <col min="9" max="9" width="5.5703125" style="105" customWidth="1"/>
    <col min="10" max="10" width="15.28515625" bestFit="1" customWidth="1"/>
    <col min="15" max="15" width="13.7109375" bestFit="1" customWidth="1"/>
  </cols>
  <sheetData>
    <row r="1" spans="1:16" ht="15.75" thickBot="1" x14ac:dyDescent="0.3"/>
    <row r="2" spans="1:16" x14ac:dyDescent="0.25">
      <c r="A2" s="48" t="s">
        <v>0</v>
      </c>
      <c r="B2" s="57"/>
      <c r="C2" s="57"/>
      <c r="D2" s="57"/>
      <c r="E2" s="57"/>
      <c r="F2" s="57"/>
      <c r="G2" s="57"/>
      <c r="H2" s="58"/>
      <c r="I2" s="106"/>
    </row>
    <row r="3" spans="1:16" x14ac:dyDescent="0.25">
      <c r="A3" s="59" t="s">
        <v>1</v>
      </c>
      <c r="B3" s="60"/>
      <c r="C3" s="60"/>
      <c r="D3" s="60"/>
      <c r="E3" s="60"/>
      <c r="F3" s="60"/>
      <c r="G3" s="60"/>
      <c r="H3" s="61"/>
      <c r="I3" s="106"/>
    </row>
    <row r="4" spans="1:16" x14ac:dyDescent="0.25">
      <c r="A4" s="59" t="s">
        <v>105</v>
      </c>
      <c r="B4" s="60"/>
      <c r="C4" s="60"/>
      <c r="D4" s="60"/>
      <c r="E4" s="60"/>
      <c r="F4" s="60"/>
      <c r="G4" s="60"/>
      <c r="H4" s="61"/>
      <c r="I4" s="106"/>
    </row>
    <row r="5" spans="1:16" x14ac:dyDescent="0.25">
      <c r="A5" s="59" t="s">
        <v>106</v>
      </c>
      <c r="B5" s="60"/>
      <c r="C5" s="60"/>
      <c r="D5" s="60"/>
      <c r="E5" s="60"/>
      <c r="F5" s="60"/>
      <c r="G5" s="60"/>
      <c r="H5" s="61"/>
      <c r="I5" s="106"/>
    </row>
    <row r="6" spans="1:16" ht="15.75" thickBot="1" x14ac:dyDescent="0.3">
      <c r="A6" s="50" t="s">
        <v>3</v>
      </c>
      <c r="B6" s="62"/>
      <c r="C6" s="62"/>
      <c r="D6" s="62"/>
      <c r="E6" s="62"/>
      <c r="F6" s="62"/>
      <c r="G6" s="62"/>
      <c r="H6" s="63"/>
      <c r="I6" s="106"/>
    </row>
    <row r="7" spans="1:16" ht="15.75" thickBot="1" x14ac:dyDescent="0.3">
      <c r="A7" s="48" t="s">
        <v>96</v>
      </c>
      <c r="B7" s="49"/>
      <c r="C7" s="76" t="s">
        <v>5</v>
      </c>
      <c r="D7" s="77"/>
      <c r="E7" s="77"/>
      <c r="F7" s="77"/>
      <c r="G7" s="78"/>
      <c r="H7" s="75" t="s">
        <v>6</v>
      </c>
      <c r="I7" s="107"/>
    </row>
    <row r="8" spans="1:16" ht="26.25" thickBot="1" x14ac:dyDescent="0.3">
      <c r="A8" s="50"/>
      <c r="B8" s="51"/>
      <c r="C8" s="80" t="s">
        <v>107</v>
      </c>
      <c r="D8" s="80" t="s">
        <v>8</v>
      </c>
      <c r="E8" s="80" t="s">
        <v>9</v>
      </c>
      <c r="F8" s="80" t="s">
        <v>10</v>
      </c>
      <c r="G8" s="80" t="s">
        <v>99</v>
      </c>
      <c r="H8" s="79"/>
      <c r="I8" s="107"/>
    </row>
    <row r="9" spans="1:16" s="71" customFormat="1" x14ac:dyDescent="0.25">
      <c r="A9" s="108"/>
      <c r="B9" s="109"/>
      <c r="C9" s="110"/>
      <c r="D9" s="110"/>
      <c r="E9" s="110"/>
      <c r="F9" s="110"/>
      <c r="G9" s="110"/>
      <c r="H9" s="110"/>
      <c r="I9" s="111"/>
    </row>
    <row r="10" spans="1:16" ht="16.5" customHeight="1" x14ac:dyDescent="0.25">
      <c r="A10" s="112" t="s">
        <v>108</v>
      </c>
      <c r="B10" s="113"/>
      <c r="C10" s="114">
        <v>2499356594</v>
      </c>
      <c r="D10" s="114">
        <f t="shared" ref="D10:H10" si="0">+D11+D21+D30+D41</f>
        <v>192008896</v>
      </c>
      <c r="E10" s="114">
        <f t="shared" si="0"/>
        <v>2691365490</v>
      </c>
      <c r="F10" s="114">
        <f t="shared" si="0"/>
        <v>1740442987.49</v>
      </c>
      <c r="G10" s="114">
        <f t="shared" si="0"/>
        <v>1640777683.52</v>
      </c>
      <c r="H10" s="114">
        <f t="shared" si="0"/>
        <v>950922502.50999999</v>
      </c>
      <c r="I10" s="115"/>
      <c r="J10" s="116"/>
      <c r="K10" s="116"/>
      <c r="L10" s="116"/>
      <c r="M10" s="116"/>
      <c r="N10" s="116"/>
      <c r="O10" s="116"/>
      <c r="P10" s="116"/>
    </row>
    <row r="11" spans="1:16" ht="30.75" customHeight="1" x14ac:dyDescent="0.25">
      <c r="A11" s="112" t="s">
        <v>109</v>
      </c>
      <c r="B11" s="117"/>
      <c r="C11" s="118">
        <v>990076280</v>
      </c>
      <c r="D11" s="118">
        <f t="shared" ref="D11:G11" si="1">+SUM(D12:D19)</f>
        <v>114889731</v>
      </c>
      <c r="E11" s="118">
        <f t="shared" si="1"/>
        <v>1104966011</v>
      </c>
      <c r="F11" s="118">
        <f t="shared" si="1"/>
        <v>679260045.19000006</v>
      </c>
      <c r="G11" s="118">
        <f t="shared" si="1"/>
        <v>638316330.66999996</v>
      </c>
      <c r="H11" s="118">
        <f t="shared" ref="H11" si="2">+SUM(H12:H19)</f>
        <v>425705965.80999994</v>
      </c>
      <c r="I11" s="119"/>
      <c r="J11" s="116"/>
      <c r="K11" s="116"/>
      <c r="L11" s="116"/>
      <c r="M11" s="116"/>
      <c r="N11" s="116"/>
      <c r="O11" s="116"/>
      <c r="P11" s="116"/>
    </row>
    <row r="12" spans="1:16" x14ac:dyDescent="0.25">
      <c r="A12" s="120"/>
      <c r="B12" s="121" t="s">
        <v>110</v>
      </c>
      <c r="C12" s="122">
        <v>49815369</v>
      </c>
      <c r="D12" s="122">
        <f>+E12-C12</f>
        <v>2726753</v>
      </c>
      <c r="E12" s="122">
        <v>52542122</v>
      </c>
      <c r="F12" s="122">
        <v>38484252.68</v>
      </c>
      <c r="G12" s="122">
        <v>34692355.219999999</v>
      </c>
      <c r="H12" s="122">
        <f>+E12-F12</f>
        <v>14057869.32</v>
      </c>
      <c r="I12" s="123"/>
      <c r="J12" s="116"/>
    </row>
    <row r="13" spans="1:16" x14ac:dyDescent="0.25">
      <c r="A13" s="120"/>
      <c r="B13" s="121" t="s">
        <v>111</v>
      </c>
      <c r="C13" s="124">
        <v>5203498</v>
      </c>
      <c r="D13" s="122">
        <f t="shared" ref="D13:D19" si="3">+E13-C13</f>
        <v>721953</v>
      </c>
      <c r="E13" s="124">
        <v>5925451</v>
      </c>
      <c r="F13" s="124">
        <v>4403530.5699999994</v>
      </c>
      <c r="G13" s="124">
        <v>3982632.28</v>
      </c>
      <c r="H13" s="122">
        <f t="shared" ref="H13:H28" si="4">+E13-F13</f>
        <v>1521920.4300000006</v>
      </c>
      <c r="I13" s="123"/>
    </row>
    <row r="14" spans="1:16" ht="27" x14ac:dyDescent="0.25">
      <c r="A14" s="120"/>
      <c r="B14" s="121" t="s">
        <v>112</v>
      </c>
      <c r="C14" s="124">
        <v>67162544</v>
      </c>
      <c r="D14" s="122">
        <f t="shared" si="3"/>
        <v>3474970</v>
      </c>
      <c r="E14" s="124">
        <v>70637514</v>
      </c>
      <c r="F14" s="124">
        <v>48617938.859999999</v>
      </c>
      <c r="G14" s="124">
        <v>44331031.380000003</v>
      </c>
      <c r="H14" s="122">
        <f t="shared" si="4"/>
        <v>22019575.140000001</v>
      </c>
      <c r="I14" s="123"/>
    </row>
    <row r="15" spans="1:16" x14ac:dyDescent="0.25">
      <c r="A15" s="120"/>
      <c r="B15" s="121" t="s">
        <v>113</v>
      </c>
      <c r="C15" s="122">
        <v>0</v>
      </c>
      <c r="D15" s="122">
        <f t="shared" si="3"/>
        <v>397334</v>
      </c>
      <c r="E15" s="122">
        <v>397334</v>
      </c>
      <c r="F15" s="122">
        <v>251768.63</v>
      </c>
      <c r="G15" s="122">
        <v>237036.63</v>
      </c>
      <c r="H15" s="122">
        <f t="shared" si="4"/>
        <v>145565.37</v>
      </c>
      <c r="I15" s="123"/>
    </row>
    <row r="16" spans="1:16" x14ac:dyDescent="0.25">
      <c r="A16" s="120"/>
      <c r="B16" s="121" t="s">
        <v>114</v>
      </c>
      <c r="C16" s="122">
        <v>118240684</v>
      </c>
      <c r="D16" s="122">
        <f t="shared" si="3"/>
        <v>40021205</v>
      </c>
      <c r="E16" s="122">
        <v>158261889</v>
      </c>
      <c r="F16" s="122">
        <v>29110692.25</v>
      </c>
      <c r="G16" s="122">
        <v>27087243.539999999</v>
      </c>
      <c r="H16" s="122">
        <f t="shared" si="4"/>
        <v>129151196.75</v>
      </c>
      <c r="I16" s="123"/>
    </row>
    <row r="17" spans="1:16" x14ac:dyDescent="0.25">
      <c r="A17" s="120"/>
      <c r="B17" s="121" t="s">
        <v>115</v>
      </c>
      <c r="C17" s="122">
        <v>2227381</v>
      </c>
      <c r="D17" s="122">
        <f t="shared" si="3"/>
        <v>-46641</v>
      </c>
      <c r="E17" s="122">
        <v>2180740</v>
      </c>
      <c r="F17" s="122">
        <v>1455549.46</v>
      </c>
      <c r="G17" s="122">
        <v>1331807.0900000001</v>
      </c>
      <c r="H17" s="122">
        <f t="shared" si="4"/>
        <v>725190.54</v>
      </c>
      <c r="I17" s="123"/>
    </row>
    <row r="18" spans="1:16" ht="27" x14ac:dyDescent="0.25">
      <c r="A18" s="120"/>
      <c r="B18" s="121" t="s">
        <v>116</v>
      </c>
      <c r="C18" s="122">
        <v>46517902</v>
      </c>
      <c r="D18" s="122">
        <f t="shared" si="3"/>
        <v>-33975175</v>
      </c>
      <c r="E18" s="122">
        <v>12542727</v>
      </c>
      <c r="F18" s="122">
        <v>10866406.149999999</v>
      </c>
      <c r="G18" s="122">
        <v>10565720.789999999</v>
      </c>
      <c r="H18" s="122">
        <f t="shared" si="4"/>
        <v>1676320.8500000015</v>
      </c>
      <c r="I18" s="123"/>
    </row>
    <row r="19" spans="1:16" x14ac:dyDescent="0.25">
      <c r="A19" s="120"/>
      <c r="B19" s="121" t="s">
        <v>117</v>
      </c>
      <c r="C19" s="122">
        <v>700908902</v>
      </c>
      <c r="D19" s="122">
        <f t="shared" si="3"/>
        <v>101569332</v>
      </c>
      <c r="E19" s="122">
        <v>802478234</v>
      </c>
      <c r="F19" s="122">
        <v>546069906.59000003</v>
      </c>
      <c r="G19" s="122">
        <v>516088503.74000001</v>
      </c>
      <c r="H19" s="122">
        <f t="shared" si="4"/>
        <v>256408327.40999997</v>
      </c>
      <c r="I19" s="123"/>
    </row>
    <row r="20" spans="1:16" x14ac:dyDescent="0.25">
      <c r="A20" s="125"/>
      <c r="B20" s="126"/>
      <c r="C20" s="122"/>
      <c r="D20" s="122"/>
      <c r="E20" s="122"/>
      <c r="F20" s="122"/>
      <c r="G20" s="122"/>
      <c r="H20" s="122"/>
      <c r="I20" s="123"/>
      <c r="J20" s="116"/>
      <c r="K20" s="116"/>
      <c r="L20" s="116"/>
      <c r="M20" s="116"/>
      <c r="N20" s="116"/>
      <c r="O20" s="116"/>
      <c r="P20" s="116"/>
    </row>
    <row r="21" spans="1:16" ht="31.5" customHeight="1" x14ac:dyDescent="0.25">
      <c r="A21" s="112" t="s">
        <v>118</v>
      </c>
      <c r="B21" s="117"/>
      <c r="C21" s="118">
        <v>1402606091</v>
      </c>
      <c r="D21" s="118">
        <f t="shared" ref="D21:H21" si="5">+SUM(D22:D28)</f>
        <v>30587757</v>
      </c>
      <c r="E21" s="118">
        <f t="shared" si="5"/>
        <v>1433193848</v>
      </c>
      <c r="F21" s="118">
        <f t="shared" si="5"/>
        <v>949046859.35000002</v>
      </c>
      <c r="G21" s="118">
        <f t="shared" si="5"/>
        <v>896129618.14999998</v>
      </c>
      <c r="H21" s="118">
        <f t="shared" si="5"/>
        <v>484146988.64999998</v>
      </c>
      <c r="I21" s="119"/>
      <c r="J21" s="116"/>
      <c r="K21" s="116"/>
      <c r="L21" s="116"/>
      <c r="M21" s="116"/>
      <c r="N21" s="116"/>
      <c r="O21" s="116"/>
    </row>
    <row r="22" spans="1:16" x14ac:dyDescent="0.25">
      <c r="A22" s="120"/>
      <c r="B22" s="121" t="s">
        <v>119</v>
      </c>
      <c r="C22" s="122">
        <v>41735984</v>
      </c>
      <c r="D22" s="122">
        <f>+E22-C22</f>
        <v>11622433</v>
      </c>
      <c r="E22" s="122">
        <v>53358417</v>
      </c>
      <c r="F22" s="122">
        <v>33917022.689999998</v>
      </c>
      <c r="G22" s="122">
        <v>31819906.149999999</v>
      </c>
      <c r="H22" s="122">
        <f t="shared" si="4"/>
        <v>19441394.310000002</v>
      </c>
      <c r="J22" s="123"/>
    </row>
    <row r="23" spans="1:16" x14ac:dyDescent="0.25">
      <c r="A23" s="120"/>
      <c r="B23" s="121" t="s">
        <v>120</v>
      </c>
      <c r="C23" s="124">
        <v>907060592</v>
      </c>
      <c r="D23" s="122">
        <f t="shared" ref="D23:D28" si="6">+E23-C23</f>
        <v>-49134467</v>
      </c>
      <c r="E23" s="124">
        <v>857926125</v>
      </c>
      <c r="F23" s="124">
        <v>533429482.60000002</v>
      </c>
      <c r="G23" s="124">
        <v>505595824.10000002</v>
      </c>
      <c r="H23" s="122">
        <f t="shared" si="4"/>
        <v>324496642.39999998</v>
      </c>
      <c r="I23" s="123"/>
      <c r="J23" s="123"/>
    </row>
    <row r="24" spans="1:16" x14ac:dyDescent="0.25">
      <c r="A24" s="120"/>
      <c r="B24" s="121" t="s">
        <v>121</v>
      </c>
      <c r="C24" s="122">
        <v>40761297</v>
      </c>
      <c r="D24" s="122">
        <f t="shared" si="6"/>
        <v>13270004</v>
      </c>
      <c r="E24" s="122">
        <v>54031301</v>
      </c>
      <c r="F24" s="122">
        <v>39497064.020000003</v>
      </c>
      <c r="G24" s="122">
        <v>37580474.68</v>
      </c>
      <c r="H24" s="122">
        <f t="shared" si="4"/>
        <v>14534236.979999997</v>
      </c>
      <c r="I24" s="123"/>
      <c r="J24" s="123"/>
    </row>
    <row r="25" spans="1:16" ht="27" x14ac:dyDescent="0.25">
      <c r="A25" s="120"/>
      <c r="B25" s="121" t="s">
        <v>122</v>
      </c>
      <c r="C25" s="122">
        <v>96423366</v>
      </c>
      <c r="D25" s="122">
        <f t="shared" si="6"/>
        <v>36511212</v>
      </c>
      <c r="E25" s="122">
        <v>132934578</v>
      </c>
      <c r="F25" s="122">
        <v>97522008.129999995</v>
      </c>
      <c r="G25" s="122">
        <v>93278847.859999999</v>
      </c>
      <c r="H25" s="122">
        <f t="shared" si="4"/>
        <v>35412569.870000005</v>
      </c>
      <c r="I25" s="123"/>
      <c r="J25" s="123"/>
    </row>
    <row r="26" spans="1:16" x14ac:dyDescent="0.25">
      <c r="A26" s="120"/>
      <c r="B26" s="121" t="s">
        <v>123</v>
      </c>
      <c r="C26" s="122">
        <v>39178815</v>
      </c>
      <c r="D26" s="122">
        <f t="shared" si="6"/>
        <v>1738491</v>
      </c>
      <c r="E26" s="122">
        <v>40917306</v>
      </c>
      <c r="F26" s="122">
        <v>30763324.560000002</v>
      </c>
      <c r="G26" s="122">
        <v>29105427.600000001</v>
      </c>
      <c r="H26" s="122">
        <f t="shared" si="4"/>
        <v>10153981.439999998</v>
      </c>
      <c r="I26" s="123"/>
      <c r="J26" s="123"/>
    </row>
    <row r="27" spans="1:16" x14ac:dyDescent="0.25">
      <c r="A27" s="120"/>
      <c r="B27" s="121" t="s">
        <v>124</v>
      </c>
      <c r="C27" s="122">
        <v>79450241</v>
      </c>
      <c r="D27" s="122">
        <f t="shared" si="6"/>
        <v>5662103</v>
      </c>
      <c r="E27" s="122">
        <v>85112344</v>
      </c>
      <c r="F27" s="122">
        <v>62723214.380000003</v>
      </c>
      <c r="G27" s="122">
        <v>59638629.640000001</v>
      </c>
      <c r="H27" s="122">
        <f t="shared" si="4"/>
        <v>22389129.619999997</v>
      </c>
      <c r="I27" s="123"/>
      <c r="J27" s="123"/>
    </row>
    <row r="28" spans="1:16" x14ac:dyDescent="0.25">
      <c r="A28" s="120"/>
      <c r="B28" s="121" t="s">
        <v>125</v>
      </c>
      <c r="C28" s="122">
        <v>197995796</v>
      </c>
      <c r="D28" s="122">
        <f t="shared" si="6"/>
        <v>10917981</v>
      </c>
      <c r="E28" s="122">
        <v>208913777</v>
      </c>
      <c r="F28" s="122">
        <v>151194742.97</v>
      </c>
      <c r="G28" s="122">
        <v>139110508.12</v>
      </c>
      <c r="H28" s="122">
        <f t="shared" si="4"/>
        <v>57719034.030000001</v>
      </c>
      <c r="I28" s="123"/>
      <c r="J28" s="123"/>
    </row>
    <row r="29" spans="1:16" x14ac:dyDescent="0.25">
      <c r="A29" s="125"/>
      <c r="B29" s="126"/>
      <c r="C29" s="122"/>
      <c r="D29" s="122"/>
      <c r="E29" s="122"/>
      <c r="F29" s="122"/>
      <c r="G29" s="122"/>
      <c r="H29" s="122"/>
      <c r="I29" s="123"/>
      <c r="J29" s="116"/>
      <c r="K29" s="116"/>
      <c r="L29" s="116"/>
      <c r="M29" s="116"/>
      <c r="N29" s="116"/>
      <c r="O29" s="116"/>
      <c r="P29" s="116"/>
    </row>
    <row r="30" spans="1:16" ht="33" customHeight="1" x14ac:dyDescent="0.25">
      <c r="A30" s="112" t="s">
        <v>126</v>
      </c>
      <c r="B30" s="117"/>
      <c r="C30" s="118">
        <v>105729956</v>
      </c>
      <c r="D30" s="118">
        <f t="shared" ref="D30:H30" si="7">+SUM(D31:D39)</f>
        <v>14720975</v>
      </c>
      <c r="E30" s="118">
        <f t="shared" si="7"/>
        <v>120450931</v>
      </c>
      <c r="F30" s="118">
        <f t="shared" si="7"/>
        <v>79657960.790000007</v>
      </c>
      <c r="G30" s="118">
        <f t="shared" si="7"/>
        <v>73909112.549999997</v>
      </c>
      <c r="H30" s="118">
        <f t="shared" si="7"/>
        <v>40792970.210000001</v>
      </c>
      <c r="I30" s="119"/>
      <c r="J30" s="116"/>
      <c r="K30" s="116"/>
      <c r="L30" s="116"/>
      <c r="M30" s="116"/>
      <c r="N30" s="116"/>
      <c r="O30" s="116"/>
    </row>
    <row r="31" spans="1:16" ht="27" x14ac:dyDescent="0.25">
      <c r="A31" s="120"/>
      <c r="B31" s="121" t="s">
        <v>127</v>
      </c>
      <c r="C31" s="122">
        <v>81922430</v>
      </c>
      <c r="D31" s="122">
        <f>+E31-C31</f>
        <v>9595935</v>
      </c>
      <c r="E31" s="122">
        <v>91518365</v>
      </c>
      <c r="F31" s="122">
        <v>60295777.859999999</v>
      </c>
      <c r="G31" s="122">
        <v>56474652.25</v>
      </c>
      <c r="H31" s="122">
        <f t="shared" ref="H31:H39" si="8">+E31-F31</f>
        <v>31222587.140000001</v>
      </c>
      <c r="I31" s="123"/>
      <c r="J31" s="116"/>
    </row>
    <row r="32" spans="1:16" ht="27" x14ac:dyDescent="0.25">
      <c r="A32" s="120"/>
      <c r="B32" s="121" t="s">
        <v>128</v>
      </c>
      <c r="C32" s="122">
        <v>4043149</v>
      </c>
      <c r="D32" s="122">
        <f t="shared" ref="D32:D39" si="9">+E32-C32</f>
        <v>811705</v>
      </c>
      <c r="E32" s="122">
        <v>4854854</v>
      </c>
      <c r="F32" s="122">
        <v>3247472</v>
      </c>
      <c r="G32" s="122">
        <v>2955289.1</v>
      </c>
      <c r="H32" s="122">
        <f t="shared" si="8"/>
        <v>1607382</v>
      </c>
      <c r="I32" s="123"/>
      <c r="J32" s="116"/>
    </row>
    <row r="33" spans="1:16" x14ac:dyDescent="0.25">
      <c r="A33" s="120"/>
      <c r="B33" s="121" t="s">
        <v>129</v>
      </c>
      <c r="C33" s="122">
        <v>0</v>
      </c>
      <c r="D33" s="122">
        <f t="shared" si="9"/>
        <v>0</v>
      </c>
      <c r="E33" s="122">
        <v>0</v>
      </c>
      <c r="F33" s="122">
        <v>0</v>
      </c>
      <c r="G33" s="122">
        <v>0</v>
      </c>
      <c r="H33" s="122">
        <f t="shared" si="8"/>
        <v>0</v>
      </c>
      <c r="I33" s="123"/>
    </row>
    <row r="34" spans="1:16" ht="27" x14ac:dyDescent="0.25">
      <c r="A34" s="120"/>
      <c r="B34" s="121" t="s">
        <v>130</v>
      </c>
      <c r="C34" s="122">
        <v>0</v>
      </c>
      <c r="D34" s="122">
        <f t="shared" si="9"/>
        <v>0</v>
      </c>
      <c r="E34" s="122">
        <v>0</v>
      </c>
      <c r="F34" s="122">
        <v>0</v>
      </c>
      <c r="G34" s="122">
        <v>0</v>
      </c>
      <c r="H34" s="122">
        <f t="shared" si="8"/>
        <v>0</v>
      </c>
      <c r="I34" s="123"/>
    </row>
    <row r="35" spans="1:16" x14ac:dyDescent="0.25">
      <c r="A35" s="120"/>
      <c r="B35" s="121" t="s">
        <v>131</v>
      </c>
      <c r="C35" s="122">
        <v>1369530</v>
      </c>
      <c r="D35" s="122">
        <f t="shared" si="9"/>
        <v>-75993</v>
      </c>
      <c r="E35" s="122">
        <v>1293537</v>
      </c>
      <c r="F35" s="122">
        <v>927640.45</v>
      </c>
      <c r="G35" s="122">
        <v>860230.88</v>
      </c>
      <c r="H35" s="122">
        <f t="shared" si="8"/>
        <v>365896.55000000005</v>
      </c>
      <c r="I35" s="123"/>
      <c r="J35" s="116"/>
    </row>
    <row r="36" spans="1:16" x14ac:dyDescent="0.25">
      <c r="A36" s="120"/>
      <c r="B36" s="121" t="s">
        <v>132</v>
      </c>
      <c r="C36" s="122">
        <v>0</v>
      </c>
      <c r="D36" s="122">
        <f t="shared" si="9"/>
        <v>0</v>
      </c>
      <c r="E36" s="122">
        <v>0</v>
      </c>
      <c r="F36" s="122">
        <v>0</v>
      </c>
      <c r="G36" s="122">
        <v>0</v>
      </c>
      <c r="H36" s="122">
        <f t="shared" si="8"/>
        <v>0</v>
      </c>
      <c r="I36" s="123"/>
    </row>
    <row r="37" spans="1:16" x14ac:dyDescent="0.25">
      <c r="A37" s="120"/>
      <c r="B37" s="121" t="s">
        <v>133</v>
      </c>
      <c r="C37" s="122">
        <v>17732234</v>
      </c>
      <c r="D37" s="122">
        <f t="shared" si="9"/>
        <v>4392812</v>
      </c>
      <c r="E37" s="122">
        <v>22125046</v>
      </c>
      <c r="F37" s="122">
        <v>14680254.300000001</v>
      </c>
      <c r="G37" s="122">
        <v>13152535.16</v>
      </c>
      <c r="H37" s="122">
        <f t="shared" si="8"/>
        <v>7444791.6999999993</v>
      </c>
      <c r="I37" s="123"/>
      <c r="J37" s="116"/>
    </row>
    <row r="38" spans="1:16" x14ac:dyDescent="0.25">
      <c r="A38" s="120"/>
      <c r="B38" s="121" t="s">
        <v>134</v>
      </c>
      <c r="C38" s="122">
        <v>662613</v>
      </c>
      <c r="D38" s="122">
        <f t="shared" si="9"/>
        <v>-3484</v>
      </c>
      <c r="E38" s="122">
        <v>659129</v>
      </c>
      <c r="F38" s="122">
        <v>506816.18</v>
      </c>
      <c r="G38" s="122">
        <v>466405.16</v>
      </c>
      <c r="H38" s="122">
        <f t="shared" si="8"/>
        <v>152312.82</v>
      </c>
      <c r="I38" s="123"/>
      <c r="J38" s="116"/>
    </row>
    <row r="39" spans="1:16" ht="27" x14ac:dyDescent="0.25">
      <c r="A39" s="120"/>
      <c r="B39" s="121" t="s">
        <v>135</v>
      </c>
      <c r="C39" s="122">
        <v>0</v>
      </c>
      <c r="D39" s="122">
        <f t="shared" si="9"/>
        <v>0</v>
      </c>
      <c r="E39" s="122">
        <v>0</v>
      </c>
      <c r="F39" s="122">
        <v>0</v>
      </c>
      <c r="G39" s="122">
        <v>0</v>
      </c>
      <c r="H39" s="122">
        <f t="shared" si="8"/>
        <v>0</v>
      </c>
      <c r="I39" s="123"/>
    </row>
    <row r="40" spans="1:16" x14ac:dyDescent="0.25">
      <c r="A40" s="125"/>
      <c r="B40" s="126"/>
      <c r="C40" s="122"/>
      <c r="D40" s="122"/>
      <c r="E40" s="122"/>
      <c r="F40" s="122"/>
      <c r="G40" s="122"/>
      <c r="H40" s="122"/>
      <c r="I40" s="119"/>
      <c r="J40" s="116"/>
      <c r="K40" s="116"/>
      <c r="L40" s="116"/>
      <c r="M40" s="116"/>
      <c r="N40" s="116"/>
      <c r="O40" s="116"/>
      <c r="P40" s="116"/>
    </row>
    <row r="41" spans="1:16" ht="30" customHeight="1" x14ac:dyDescent="0.25">
      <c r="A41" s="112" t="s">
        <v>136</v>
      </c>
      <c r="B41" s="117"/>
      <c r="C41" s="118">
        <v>944267</v>
      </c>
      <c r="D41" s="118">
        <f t="shared" ref="D41:H41" si="10">+SUM(D42:D45)</f>
        <v>31810433</v>
      </c>
      <c r="E41" s="118">
        <f t="shared" si="10"/>
        <v>32754700</v>
      </c>
      <c r="F41" s="118">
        <f t="shared" si="10"/>
        <v>32478122.16</v>
      </c>
      <c r="G41" s="118">
        <f t="shared" si="10"/>
        <v>32422622.150000002</v>
      </c>
      <c r="H41" s="118">
        <f t="shared" si="10"/>
        <v>276577.83999999892</v>
      </c>
      <c r="I41" s="119"/>
      <c r="J41" s="116"/>
      <c r="K41" s="116"/>
      <c r="L41" s="116"/>
      <c r="M41" s="116"/>
      <c r="N41" s="116"/>
      <c r="O41" s="116"/>
    </row>
    <row r="42" spans="1:16" ht="27" x14ac:dyDescent="0.25">
      <c r="A42" s="120"/>
      <c r="B42" s="121" t="s">
        <v>137</v>
      </c>
      <c r="C42" s="122">
        <v>0</v>
      </c>
      <c r="D42" s="122">
        <f>+E42-C42</f>
        <v>0</v>
      </c>
      <c r="E42" s="122">
        <v>0</v>
      </c>
      <c r="F42" s="122">
        <v>0</v>
      </c>
      <c r="G42" s="122">
        <v>0</v>
      </c>
      <c r="H42" s="122">
        <f t="shared" ref="H42:H45" si="11">+E42-F42</f>
        <v>0</v>
      </c>
      <c r="I42" s="123"/>
    </row>
    <row r="43" spans="1:16" ht="40.5" x14ac:dyDescent="0.25">
      <c r="A43" s="120"/>
      <c r="B43" s="121" t="s">
        <v>138</v>
      </c>
      <c r="C43" s="122">
        <v>944267</v>
      </c>
      <c r="D43" s="122">
        <f t="shared" ref="D43:D45" si="12">+E43-C43</f>
        <v>6400039</v>
      </c>
      <c r="E43" s="122">
        <v>7344306</v>
      </c>
      <c r="F43" s="122">
        <v>7069162.9699999997</v>
      </c>
      <c r="G43" s="122">
        <v>7013662.96</v>
      </c>
      <c r="H43" s="122">
        <f t="shared" si="11"/>
        <v>275143.03000000026</v>
      </c>
      <c r="I43" s="123"/>
    </row>
    <row r="44" spans="1:16" x14ac:dyDescent="0.25">
      <c r="A44" s="120"/>
      <c r="B44" s="121" t="s">
        <v>139</v>
      </c>
      <c r="C44" s="122">
        <v>0</v>
      </c>
      <c r="D44" s="122">
        <f t="shared" si="12"/>
        <v>0</v>
      </c>
      <c r="E44" s="122">
        <v>0</v>
      </c>
      <c r="F44" s="122">
        <v>0</v>
      </c>
      <c r="G44" s="122">
        <v>0</v>
      </c>
      <c r="H44" s="122">
        <f t="shared" si="11"/>
        <v>0</v>
      </c>
      <c r="I44" s="123"/>
    </row>
    <row r="45" spans="1:16" ht="27" x14ac:dyDescent="0.25">
      <c r="A45" s="120"/>
      <c r="B45" s="121" t="s">
        <v>140</v>
      </c>
      <c r="C45" s="122">
        <v>0</v>
      </c>
      <c r="D45" s="122">
        <f t="shared" si="12"/>
        <v>25410394</v>
      </c>
      <c r="E45" s="122">
        <v>25410394</v>
      </c>
      <c r="F45" s="122">
        <v>25408959.190000001</v>
      </c>
      <c r="G45" s="122">
        <v>25408959.190000001</v>
      </c>
      <c r="H45" s="122">
        <f t="shared" si="11"/>
        <v>1434.8099999986589</v>
      </c>
      <c r="I45" s="123"/>
      <c r="J45" s="116"/>
      <c r="K45" s="116"/>
      <c r="L45" s="116"/>
      <c r="M45" s="116"/>
      <c r="N45" s="116"/>
      <c r="O45" s="116"/>
    </row>
    <row r="46" spans="1:16" x14ac:dyDescent="0.25">
      <c r="A46" s="125"/>
      <c r="B46" s="126"/>
      <c r="C46" s="122"/>
      <c r="D46" s="122"/>
      <c r="E46" s="122"/>
      <c r="F46" s="122"/>
      <c r="G46" s="122"/>
      <c r="H46" s="122"/>
      <c r="I46" s="123"/>
      <c r="J46" s="116"/>
      <c r="K46" s="116"/>
      <c r="L46" s="116"/>
      <c r="M46" s="116"/>
      <c r="N46" s="116"/>
      <c r="O46" s="116"/>
    </row>
    <row r="47" spans="1:16" s="71" customFormat="1" x14ac:dyDescent="0.25">
      <c r="A47" s="127" t="s">
        <v>141</v>
      </c>
      <c r="B47" s="128"/>
      <c r="C47" s="118">
        <v>817984696</v>
      </c>
      <c r="D47" s="118">
        <f t="shared" ref="D47:H47" si="13">+D48+D58+D67+D78</f>
        <v>119657221</v>
      </c>
      <c r="E47" s="118">
        <f t="shared" si="13"/>
        <v>937641917</v>
      </c>
      <c r="F47" s="118">
        <f t="shared" si="13"/>
        <v>573444152.13</v>
      </c>
      <c r="G47" s="118">
        <f t="shared" si="13"/>
        <v>560220045.32000005</v>
      </c>
      <c r="H47" s="118">
        <f t="shared" si="13"/>
        <v>364197764.86999995</v>
      </c>
      <c r="I47" s="119"/>
      <c r="J47" s="129"/>
      <c r="K47" s="129"/>
      <c r="L47" s="129"/>
      <c r="M47" s="129"/>
      <c r="N47" s="129"/>
      <c r="O47" s="129"/>
    </row>
    <row r="48" spans="1:16" ht="30" customHeight="1" x14ac:dyDescent="0.25">
      <c r="A48" s="130" t="s">
        <v>109</v>
      </c>
      <c r="B48" s="131"/>
      <c r="C48" s="118">
        <v>131075144</v>
      </c>
      <c r="D48" s="118">
        <f t="shared" ref="D48:G48" si="14">+SUM(D49:D56)</f>
        <v>33726460</v>
      </c>
      <c r="E48" s="118">
        <f t="shared" si="14"/>
        <v>164801604</v>
      </c>
      <c r="F48" s="118">
        <f t="shared" si="14"/>
        <v>90508532.969999999</v>
      </c>
      <c r="G48" s="118">
        <f t="shared" si="14"/>
        <v>84376818.510000005</v>
      </c>
      <c r="H48" s="118">
        <f t="shared" ref="H48" si="15">+SUM(H49:H56)</f>
        <v>74293071.030000001</v>
      </c>
      <c r="I48" s="119"/>
      <c r="J48" s="116"/>
      <c r="K48" s="116"/>
      <c r="L48" s="116"/>
      <c r="M48" s="116"/>
      <c r="N48" s="116"/>
      <c r="O48" s="116"/>
    </row>
    <row r="49" spans="1:17" x14ac:dyDescent="0.25">
      <c r="A49" s="120"/>
      <c r="B49" s="121" t="s">
        <v>110</v>
      </c>
      <c r="C49" s="122">
        <v>0</v>
      </c>
      <c r="D49" s="122">
        <f>+E49-C49</f>
        <v>0</v>
      </c>
      <c r="E49" s="122">
        <v>0</v>
      </c>
      <c r="F49" s="122">
        <v>0</v>
      </c>
      <c r="G49" s="122">
        <v>0</v>
      </c>
      <c r="H49" s="122">
        <f t="shared" ref="H49:H56" si="16">+E49-F49</f>
        <v>0</v>
      </c>
      <c r="I49" s="123"/>
    </row>
    <row r="50" spans="1:17" x14ac:dyDescent="0.25">
      <c r="A50" s="120"/>
      <c r="B50" s="121" t="s">
        <v>111</v>
      </c>
      <c r="C50" s="122">
        <v>0</v>
      </c>
      <c r="D50" s="122">
        <f t="shared" ref="D50:D56" si="17">+E50-C50</f>
        <v>0</v>
      </c>
      <c r="E50" s="122">
        <v>0</v>
      </c>
      <c r="F50" s="122">
        <v>0</v>
      </c>
      <c r="G50" s="122">
        <v>0</v>
      </c>
      <c r="H50" s="122">
        <f t="shared" si="16"/>
        <v>0</v>
      </c>
      <c r="I50" s="123"/>
    </row>
    <row r="51" spans="1:17" ht="27" x14ac:dyDescent="0.25">
      <c r="A51" s="120"/>
      <c r="B51" s="121" t="s">
        <v>112</v>
      </c>
      <c r="C51" s="122">
        <v>0</v>
      </c>
      <c r="D51" s="122">
        <f t="shared" si="17"/>
        <v>0</v>
      </c>
      <c r="E51" s="122">
        <v>0</v>
      </c>
      <c r="F51" s="122">
        <v>0</v>
      </c>
      <c r="G51" s="122">
        <v>0</v>
      </c>
      <c r="H51" s="122">
        <f t="shared" si="16"/>
        <v>0</v>
      </c>
      <c r="I51" s="123"/>
    </row>
    <row r="52" spans="1:17" x14ac:dyDescent="0.25">
      <c r="A52" s="120"/>
      <c r="B52" s="121" t="s">
        <v>113</v>
      </c>
      <c r="C52" s="122">
        <v>0</v>
      </c>
      <c r="D52" s="122">
        <f t="shared" si="17"/>
        <v>0</v>
      </c>
      <c r="E52" s="122">
        <v>0</v>
      </c>
      <c r="F52" s="122">
        <v>0</v>
      </c>
      <c r="G52" s="122">
        <v>0</v>
      </c>
      <c r="H52" s="122">
        <f t="shared" si="16"/>
        <v>0</v>
      </c>
      <c r="I52" s="123"/>
    </row>
    <row r="53" spans="1:17" x14ac:dyDescent="0.25">
      <c r="A53" s="120"/>
      <c r="B53" s="121" t="s">
        <v>114</v>
      </c>
      <c r="C53" s="122">
        <v>0</v>
      </c>
      <c r="D53" s="122">
        <f t="shared" si="17"/>
        <v>75768</v>
      </c>
      <c r="E53" s="124">
        <v>75768</v>
      </c>
      <c r="F53" s="122">
        <v>0</v>
      </c>
      <c r="G53" s="122">
        <v>0</v>
      </c>
      <c r="H53" s="122">
        <f t="shared" si="16"/>
        <v>75768</v>
      </c>
      <c r="I53" s="123"/>
      <c r="J53" s="116"/>
    </row>
    <row r="54" spans="1:17" x14ac:dyDescent="0.25">
      <c r="A54" s="120"/>
      <c r="B54" s="121" t="s">
        <v>115</v>
      </c>
      <c r="C54" s="122">
        <v>0</v>
      </c>
      <c r="D54" s="122">
        <f t="shared" si="17"/>
        <v>0</v>
      </c>
      <c r="E54" s="122">
        <v>0</v>
      </c>
      <c r="F54" s="122">
        <v>0</v>
      </c>
      <c r="G54" s="122">
        <v>0</v>
      </c>
      <c r="H54" s="122">
        <f t="shared" si="16"/>
        <v>0</v>
      </c>
      <c r="I54" s="123"/>
      <c r="J54" s="116"/>
      <c r="K54" s="116"/>
      <c r="L54" s="116"/>
      <c r="M54" s="116"/>
      <c r="N54" s="116"/>
      <c r="O54" s="116"/>
      <c r="P54" s="116"/>
      <c r="Q54" s="116"/>
    </row>
    <row r="55" spans="1:17" ht="27" x14ac:dyDescent="0.25">
      <c r="A55" s="120"/>
      <c r="B55" s="121" t="s">
        <v>116</v>
      </c>
      <c r="C55" s="122">
        <v>118578286</v>
      </c>
      <c r="D55" s="122">
        <f>+E55-C55</f>
        <v>35428234</v>
      </c>
      <c r="E55" s="122">
        <v>154006520</v>
      </c>
      <c r="F55" s="122">
        <v>86112855.409999996</v>
      </c>
      <c r="G55" s="122">
        <v>79981140.950000003</v>
      </c>
      <c r="H55" s="122">
        <f t="shared" si="16"/>
        <v>67893664.590000004</v>
      </c>
      <c r="I55" s="123"/>
      <c r="J55" s="116"/>
      <c r="K55" s="116"/>
      <c r="L55" s="116"/>
      <c r="M55" s="116"/>
      <c r="N55" s="116"/>
      <c r="O55" s="116"/>
    </row>
    <row r="56" spans="1:17" x14ac:dyDescent="0.25">
      <c r="A56" s="120"/>
      <c r="B56" s="121" t="s">
        <v>117</v>
      </c>
      <c r="C56" s="122">
        <v>12496858</v>
      </c>
      <c r="D56" s="122">
        <f t="shared" si="17"/>
        <v>-1777542</v>
      </c>
      <c r="E56" s="122">
        <v>10719316</v>
      </c>
      <c r="F56" s="122">
        <v>4395677.5599999996</v>
      </c>
      <c r="G56" s="122">
        <v>4395677.5599999996</v>
      </c>
      <c r="H56" s="122">
        <f t="shared" si="16"/>
        <v>6323638.4400000004</v>
      </c>
      <c r="I56" s="123"/>
      <c r="J56" s="116"/>
    </row>
    <row r="57" spans="1:17" x14ac:dyDescent="0.25">
      <c r="A57" s="125"/>
      <c r="B57" s="126"/>
      <c r="C57" s="122"/>
      <c r="D57" s="122"/>
      <c r="E57" s="122"/>
      <c r="F57" s="122"/>
      <c r="G57" s="122"/>
      <c r="H57" s="122"/>
      <c r="I57" s="123"/>
    </row>
    <row r="58" spans="1:17" ht="34.5" customHeight="1" x14ac:dyDescent="0.25">
      <c r="A58" s="112" t="s">
        <v>118</v>
      </c>
      <c r="B58" s="117"/>
      <c r="C58" s="118">
        <v>686904302</v>
      </c>
      <c r="D58" s="118">
        <f t="shared" ref="D58:H58" si="18">+SUM(D59:D65)</f>
        <v>84244419</v>
      </c>
      <c r="E58" s="118">
        <f t="shared" si="18"/>
        <v>771148721</v>
      </c>
      <c r="F58" s="118">
        <f t="shared" si="18"/>
        <v>481249277.49000007</v>
      </c>
      <c r="G58" s="118">
        <f t="shared" si="18"/>
        <v>474156885.14000005</v>
      </c>
      <c r="H58" s="118">
        <f t="shared" si="18"/>
        <v>289899443.50999993</v>
      </c>
      <c r="I58" s="119"/>
    </row>
    <row r="59" spans="1:17" x14ac:dyDescent="0.25">
      <c r="A59" s="120"/>
      <c r="B59" s="121" t="s">
        <v>119</v>
      </c>
      <c r="C59" s="122">
        <v>9874482</v>
      </c>
      <c r="D59" s="122">
        <f>+E59-C59</f>
        <v>1400335</v>
      </c>
      <c r="E59" s="122">
        <v>11274817</v>
      </c>
      <c r="F59" s="122">
        <v>3806212.04</v>
      </c>
      <c r="G59" s="122">
        <v>3606509.73</v>
      </c>
      <c r="H59" s="122">
        <f t="shared" ref="H59:H65" si="19">+E59-F59</f>
        <v>7468604.96</v>
      </c>
      <c r="I59" s="123"/>
      <c r="J59" s="116"/>
    </row>
    <row r="60" spans="1:17" x14ac:dyDescent="0.25">
      <c r="A60" s="120"/>
      <c r="B60" s="121" t="s">
        <v>120</v>
      </c>
      <c r="C60" s="124">
        <v>668218820</v>
      </c>
      <c r="D60" s="122">
        <f t="shared" ref="D60:D65" si="20">+E60-C60</f>
        <v>77032654</v>
      </c>
      <c r="E60" s="124">
        <v>745251474</v>
      </c>
      <c r="F60" s="124">
        <v>467077867.98000002</v>
      </c>
      <c r="G60" s="124">
        <v>460698442</v>
      </c>
      <c r="H60" s="122">
        <f t="shared" si="19"/>
        <v>278173606.01999998</v>
      </c>
      <c r="I60" s="123"/>
      <c r="J60" s="116"/>
    </row>
    <row r="61" spans="1:17" x14ac:dyDescent="0.25">
      <c r="A61" s="120"/>
      <c r="B61" s="121" t="s">
        <v>121</v>
      </c>
      <c r="C61" s="122">
        <v>0</v>
      </c>
      <c r="D61" s="122">
        <f t="shared" si="20"/>
        <v>0</v>
      </c>
      <c r="E61" s="122">
        <v>0</v>
      </c>
      <c r="F61" s="122">
        <v>0</v>
      </c>
      <c r="G61" s="122">
        <v>0</v>
      </c>
      <c r="H61" s="122">
        <f t="shared" si="19"/>
        <v>0</v>
      </c>
      <c r="I61" s="123"/>
    </row>
    <row r="62" spans="1:17" ht="27" x14ac:dyDescent="0.25">
      <c r="A62" s="120"/>
      <c r="B62" s="121" t="s">
        <v>122</v>
      </c>
      <c r="C62" s="122">
        <v>0</v>
      </c>
      <c r="D62" s="122">
        <f t="shared" si="20"/>
        <v>0</v>
      </c>
      <c r="E62" s="122">
        <v>0</v>
      </c>
      <c r="F62" s="122">
        <v>0</v>
      </c>
      <c r="G62" s="122">
        <v>0</v>
      </c>
      <c r="H62" s="122">
        <f t="shared" si="19"/>
        <v>0</v>
      </c>
      <c r="I62" s="123"/>
      <c r="J62" s="116"/>
    </row>
    <row r="63" spans="1:17" x14ac:dyDescent="0.25">
      <c r="A63" s="120"/>
      <c r="B63" s="121" t="s">
        <v>123</v>
      </c>
      <c r="C63" s="122">
        <v>0</v>
      </c>
      <c r="D63" s="122">
        <f t="shared" si="20"/>
        <v>0</v>
      </c>
      <c r="E63" s="122">
        <v>0</v>
      </c>
      <c r="F63" s="122">
        <v>0</v>
      </c>
      <c r="G63" s="122">
        <v>0</v>
      </c>
      <c r="H63" s="122">
        <f t="shared" si="19"/>
        <v>0</v>
      </c>
      <c r="I63" s="123"/>
    </row>
    <row r="64" spans="1:17" x14ac:dyDescent="0.25">
      <c r="A64" s="120"/>
      <c r="B64" s="121" t="s">
        <v>124</v>
      </c>
      <c r="C64" s="122">
        <v>0</v>
      </c>
      <c r="D64" s="122">
        <f t="shared" si="20"/>
        <v>0</v>
      </c>
      <c r="E64" s="122">
        <v>0</v>
      </c>
      <c r="F64" s="122">
        <v>0</v>
      </c>
      <c r="G64" s="122">
        <v>0</v>
      </c>
      <c r="H64" s="122">
        <f t="shared" si="19"/>
        <v>0</v>
      </c>
      <c r="I64" s="123"/>
      <c r="J64" s="116"/>
    </row>
    <row r="65" spans="1:17" x14ac:dyDescent="0.25">
      <c r="A65" s="120"/>
      <c r="B65" s="121" t="s">
        <v>125</v>
      </c>
      <c r="C65" s="122">
        <v>8811000</v>
      </c>
      <c r="D65" s="122">
        <f t="shared" si="20"/>
        <v>5811430</v>
      </c>
      <c r="E65" s="122">
        <v>14622430</v>
      </c>
      <c r="F65" s="122">
        <v>10365197.470000001</v>
      </c>
      <c r="G65" s="122">
        <v>9851933.4100000001</v>
      </c>
      <c r="H65" s="122">
        <f t="shared" si="19"/>
        <v>4257232.5299999993</v>
      </c>
      <c r="I65" s="123"/>
      <c r="J65" s="116"/>
    </row>
    <row r="66" spans="1:17" x14ac:dyDescent="0.25">
      <c r="A66" s="125"/>
      <c r="B66" s="126"/>
      <c r="C66" s="122"/>
      <c r="D66" s="122"/>
      <c r="E66" s="122"/>
      <c r="F66" s="122"/>
      <c r="G66" s="122"/>
      <c r="H66" s="122"/>
      <c r="I66" s="123"/>
      <c r="J66" s="116"/>
      <c r="K66" s="116"/>
      <c r="L66" s="116"/>
      <c r="M66" s="116"/>
      <c r="N66" s="116"/>
      <c r="O66" s="116"/>
      <c r="P66" s="116"/>
      <c r="Q66" s="116"/>
    </row>
    <row r="67" spans="1:17" ht="29.25" customHeight="1" x14ac:dyDescent="0.25">
      <c r="A67" s="112" t="s">
        <v>126</v>
      </c>
      <c r="B67" s="117"/>
      <c r="C67" s="132">
        <v>0</v>
      </c>
      <c r="D67" s="132">
        <f t="shared" ref="D67:H67" si="21">+SUM(D68:D76)</f>
        <v>0</v>
      </c>
      <c r="E67" s="132">
        <f t="shared" si="21"/>
        <v>0</v>
      </c>
      <c r="F67" s="132">
        <f t="shared" si="21"/>
        <v>0</v>
      </c>
      <c r="G67" s="132">
        <f t="shared" si="21"/>
        <v>0</v>
      </c>
      <c r="H67" s="132">
        <f t="shared" si="21"/>
        <v>0</v>
      </c>
      <c r="I67" s="119"/>
      <c r="J67" s="116"/>
      <c r="K67" s="116"/>
      <c r="L67" s="116"/>
      <c r="M67" s="116"/>
      <c r="N67" s="116"/>
      <c r="O67" s="116"/>
    </row>
    <row r="68" spans="1:17" ht="27" x14ac:dyDescent="0.25">
      <c r="A68" s="120"/>
      <c r="B68" s="121" t="s">
        <v>127</v>
      </c>
      <c r="C68" s="122">
        <v>0</v>
      </c>
      <c r="D68" s="122">
        <f>+E68-C68</f>
        <v>0</v>
      </c>
      <c r="E68" s="122">
        <v>0</v>
      </c>
      <c r="F68" s="122">
        <v>0</v>
      </c>
      <c r="G68" s="122">
        <v>0</v>
      </c>
      <c r="H68" s="122">
        <f t="shared" ref="H68:H76" si="22">+E68-F68</f>
        <v>0</v>
      </c>
      <c r="I68" s="123"/>
    </row>
    <row r="69" spans="1:17" ht="27" x14ac:dyDescent="0.25">
      <c r="A69" s="120"/>
      <c r="B69" s="121" t="s">
        <v>128</v>
      </c>
      <c r="C69" s="122">
        <v>0</v>
      </c>
      <c r="D69" s="122">
        <f t="shared" ref="D69:D76" si="23">+E69-C69</f>
        <v>0</v>
      </c>
      <c r="E69" s="122">
        <v>0</v>
      </c>
      <c r="F69" s="122">
        <v>0</v>
      </c>
      <c r="G69" s="122">
        <v>0</v>
      </c>
      <c r="H69" s="122">
        <f t="shared" si="22"/>
        <v>0</v>
      </c>
      <c r="I69" s="123"/>
    </row>
    <row r="70" spans="1:17" x14ac:dyDescent="0.25">
      <c r="A70" s="120"/>
      <c r="B70" s="121" t="s">
        <v>129</v>
      </c>
      <c r="C70" s="122">
        <v>0</v>
      </c>
      <c r="D70" s="122">
        <f t="shared" si="23"/>
        <v>0</v>
      </c>
      <c r="E70" s="122">
        <v>0</v>
      </c>
      <c r="F70" s="122">
        <v>0</v>
      </c>
      <c r="G70" s="122">
        <v>0</v>
      </c>
      <c r="H70" s="122">
        <f t="shared" si="22"/>
        <v>0</v>
      </c>
      <c r="I70" s="123"/>
    </row>
    <row r="71" spans="1:17" ht="27" x14ac:dyDescent="0.25">
      <c r="A71" s="120"/>
      <c r="B71" s="121" t="s">
        <v>130</v>
      </c>
      <c r="C71" s="122">
        <v>0</v>
      </c>
      <c r="D71" s="122">
        <f t="shared" si="23"/>
        <v>0</v>
      </c>
      <c r="E71" s="122">
        <v>0</v>
      </c>
      <c r="F71" s="122">
        <v>0</v>
      </c>
      <c r="G71" s="122">
        <v>0</v>
      </c>
      <c r="H71" s="122">
        <f t="shared" si="22"/>
        <v>0</v>
      </c>
      <c r="I71" s="123"/>
    </row>
    <row r="72" spans="1:17" x14ac:dyDescent="0.25">
      <c r="A72" s="120"/>
      <c r="B72" s="121" t="s">
        <v>131</v>
      </c>
      <c r="C72" s="122">
        <v>0</v>
      </c>
      <c r="D72" s="122">
        <f t="shared" si="23"/>
        <v>0</v>
      </c>
      <c r="E72" s="122">
        <v>0</v>
      </c>
      <c r="F72" s="122">
        <v>0</v>
      </c>
      <c r="G72" s="122">
        <v>0</v>
      </c>
      <c r="H72" s="122">
        <f t="shared" si="22"/>
        <v>0</v>
      </c>
      <c r="I72" s="123"/>
    </row>
    <row r="73" spans="1:17" x14ac:dyDescent="0.25">
      <c r="A73" s="120"/>
      <c r="B73" s="121" t="s">
        <v>132</v>
      </c>
      <c r="C73" s="122">
        <v>0</v>
      </c>
      <c r="D73" s="122">
        <f t="shared" si="23"/>
        <v>0</v>
      </c>
      <c r="E73" s="122">
        <v>0</v>
      </c>
      <c r="F73" s="122">
        <v>0</v>
      </c>
      <c r="G73" s="122">
        <v>0</v>
      </c>
      <c r="H73" s="122">
        <f t="shared" si="22"/>
        <v>0</v>
      </c>
      <c r="I73" s="123"/>
    </row>
    <row r="74" spans="1:17" x14ac:dyDescent="0.25">
      <c r="A74" s="120"/>
      <c r="B74" s="121" t="s">
        <v>133</v>
      </c>
      <c r="C74" s="122">
        <v>0</v>
      </c>
      <c r="D74" s="122">
        <f t="shared" si="23"/>
        <v>0</v>
      </c>
      <c r="E74" s="122">
        <v>0</v>
      </c>
      <c r="F74" s="122">
        <v>0</v>
      </c>
      <c r="G74" s="122">
        <v>0</v>
      </c>
      <c r="H74" s="122">
        <f t="shared" si="22"/>
        <v>0</v>
      </c>
      <c r="I74" s="123"/>
    </row>
    <row r="75" spans="1:17" x14ac:dyDescent="0.25">
      <c r="A75" s="120"/>
      <c r="B75" s="121" t="s">
        <v>134</v>
      </c>
      <c r="C75" s="122">
        <v>0</v>
      </c>
      <c r="D75" s="122">
        <f t="shared" si="23"/>
        <v>0</v>
      </c>
      <c r="E75" s="122">
        <v>0</v>
      </c>
      <c r="F75" s="122">
        <v>0</v>
      </c>
      <c r="G75" s="122">
        <v>0</v>
      </c>
      <c r="H75" s="122">
        <f t="shared" si="22"/>
        <v>0</v>
      </c>
      <c r="I75" s="123"/>
    </row>
    <row r="76" spans="1:17" ht="27" x14ac:dyDescent="0.25">
      <c r="A76" s="120"/>
      <c r="B76" s="121" t="s">
        <v>135</v>
      </c>
      <c r="C76" s="122">
        <v>0</v>
      </c>
      <c r="D76" s="122">
        <f t="shared" si="23"/>
        <v>0</v>
      </c>
      <c r="E76" s="122">
        <v>0</v>
      </c>
      <c r="F76" s="122">
        <v>0</v>
      </c>
      <c r="G76" s="122">
        <v>0</v>
      </c>
      <c r="H76" s="122">
        <f t="shared" si="22"/>
        <v>0</v>
      </c>
      <c r="I76" s="123"/>
    </row>
    <row r="77" spans="1:17" x14ac:dyDescent="0.25">
      <c r="A77" s="125"/>
      <c r="B77" s="126"/>
      <c r="C77" s="122"/>
      <c r="D77" s="122"/>
      <c r="E77" s="122"/>
      <c r="F77" s="122"/>
      <c r="G77" s="122"/>
      <c r="H77" s="122"/>
      <c r="I77" s="123"/>
    </row>
    <row r="78" spans="1:17" ht="27.75" customHeight="1" x14ac:dyDescent="0.25">
      <c r="A78" s="112" t="s">
        <v>136</v>
      </c>
      <c r="B78" s="117"/>
      <c r="C78" s="118">
        <v>5250</v>
      </c>
      <c r="D78" s="118">
        <f t="shared" ref="D78:H78" si="24">+SUM(D79:D82)</f>
        <v>1686342</v>
      </c>
      <c r="E78" s="118">
        <f t="shared" si="24"/>
        <v>1691592</v>
      </c>
      <c r="F78" s="118">
        <f t="shared" si="24"/>
        <v>1686341.67</v>
      </c>
      <c r="G78" s="118">
        <f t="shared" si="24"/>
        <v>1686341.67</v>
      </c>
      <c r="H78" s="118">
        <f t="shared" si="24"/>
        <v>5250.3300000000745</v>
      </c>
      <c r="I78" s="119"/>
    </row>
    <row r="79" spans="1:17" ht="27" x14ac:dyDescent="0.25">
      <c r="A79" s="120"/>
      <c r="B79" s="121" t="s">
        <v>137</v>
      </c>
      <c r="C79" s="122">
        <v>0</v>
      </c>
      <c r="D79" s="122">
        <f>+E79-C79</f>
        <v>0</v>
      </c>
      <c r="E79" s="122">
        <v>0</v>
      </c>
      <c r="F79" s="122">
        <v>0</v>
      </c>
      <c r="G79" s="122">
        <v>0</v>
      </c>
      <c r="H79" s="122">
        <f>+E79-F79</f>
        <v>0</v>
      </c>
      <c r="I79" s="123"/>
    </row>
    <row r="80" spans="1:17" ht="40.5" x14ac:dyDescent="0.25">
      <c r="A80" s="120"/>
      <c r="B80" s="121" t="s">
        <v>138</v>
      </c>
      <c r="C80" s="122">
        <v>5250</v>
      </c>
      <c r="D80" s="122">
        <f t="shared" ref="D80:D82" si="25">+E80-C80</f>
        <v>0</v>
      </c>
      <c r="E80" s="122">
        <v>5250</v>
      </c>
      <c r="F80" s="122">
        <v>0</v>
      </c>
      <c r="G80" s="122">
        <v>0</v>
      </c>
      <c r="H80" s="122">
        <f t="shared" ref="H80:H82" si="26">+E80-F80</f>
        <v>5250</v>
      </c>
      <c r="I80" s="123"/>
      <c r="J80" s="116"/>
    </row>
    <row r="81" spans="1:17" x14ac:dyDescent="0.25">
      <c r="A81" s="120"/>
      <c r="B81" s="121" t="s">
        <v>139</v>
      </c>
      <c r="C81" s="122">
        <v>0</v>
      </c>
      <c r="D81" s="122">
        <f t="shared" si="25"/>
        <v>0</v>
      </c>
      <c r="E81" s="122">
        <v>0</v>
      </c>
      <c r="F81" s="122">
        <v>0</v>
      </c>
      <c r="G81" s="122">
        <v>0</v>
      </c>
      <c r="H81" s="122">
        <f t="shared" si="26"/>
        <v>0</v>
      </c>
      <c r="I81" s="123"/>
    </row>
    <row r="82" spans="1:17" ht="27" x14ac:dyDescent="0.25">
      <c r="A82" s="120"/>
      <c r="B82" s="121" t="s">
        <v>140</v>
      </c>
      <c r="C82" s="122">
        <v>0</v>
      </c>
      <c r="D82" s="122">
        <f t="shared" si="25"/>
        <v>1686342</v>
      </c>
      <c r="E82" s="122">
        <v>1686342</v>
      </c>
      <c r="F82" s="122">
        <v>1686341.67</v>
      </c>
      <c r="G82" s="122">
        <v>1686341.67</v>
      </c>
      <c r="H82" s="122">
        <f t="shared" si="26"/>
        <v>0.33000000007450581</v>
      </c>
      <c r="I82" s="123"/>
      <c r="J82" s="116"/>
      <c r="K82" s="116"/>
      <c r="L82" s="116"/>
      <c r="M82" s="116"/>
      <c r="N82" s="116"/>
      <c r="O82" s="116"/>
      <c r="P82" s="116"/>
      <c r="Q82" s="116"/>
    </row>
    <row r="83" spans="1:17" x14ac:dyDescent="0.25">
      <c r="A83" s="125"/>
      <c r="B83" s="126"/>
      <c r="C83" s="122"/>
      <c r="D83" s="122"/>
      <c r="E83" s="122"/>
      <c r="F83" s="122"/>
      <c r="G83" s="122"/>
      <c r="H83" s="122"/>
      <c r="I83" s="123"/>
      <c r="J83" s="116"/>
      <c r="K83" s="116"/>
      <c r="L83" s="116"/>
      <c r="M83" s="116"/>
      <c r="N83" s="116"/>
      <c r="O83" s="116"/>
    </row>
    <row r="84" spans="1:17" x14ac:dyDescent="0.25">
      <c r="A84" s="130" t="s">
        <v>87</v>
      </c>
      <c r="B84" s="131"/>
      <c r="C84" s="132">
        <v>3317341290</v>
      </c>
      <c r="D84" s="132">
        <f t="shared" ref="D84:G84" si="27">+D10+D47</f>
        <v>311666117</v>
      </c>
      <c r="E84" s="132">
        <f t="shared" si="27"/>
        <v>3629007407</v>
      </c>
      <c r="F84" s="132">
        <f t="shared" si="27"/>
        <v>2313887139.6199999</v>
      </c>
      <c r="G84" s="132">
        <f t="shared" si="27"/>
        <v>2200997728.8400002</v>
      </c>
      <c r="H84" s="132">
        <f>+H10+H47</f>
        <v>1315120267.3799999</v>
      </c>
      <c r="I84" s="119"/>
      <c r="J84" s="116"/>
      <c r="K84" s="116"/>
      <c r="L84" s="116"/>
      <c r="M84" s="116"/>
      <c r="N84" s="116"/>
      <c r="O84" s="116"/>
    </row>
    <row r="85" spans="1:17" ht="15.75" thickBot="1" x14ac:dyDescent="0.3">
      <c r="A85" s="133"/>
      <c r="B85" s="134"/>
      <c r="C85" s="134"/>
      <c r="D85" s="134"/>
      <c r="E85" s="134"/>
      <c r="F85" s="135"/>
      <c r="G85" s="135"/>
      <c r="H85" s="135"/>
      <c r="I85" s="106"/>
      <c r="J85" s="116"/>
      <c r="K85" s="116"/>
      <c r="L85" s="116"/>
      <c r="M85" s="116"/>
      <c r="N85" s="116"/>
      <c r="O85" s="116"/>
    </row>
    <row r="86" spans="1:17" s="139" customFormat="1" x14ac:dyDescent="0.25">
      <c r="A86" s="136"/>
      <c r="B86" s="137"/>
      <c r="C86" s="136"/>
      <c r="D86" s="138">
        <f>20256180-244972502</f>
        <v>-224716322</v>
      </c>
      <c r="E86" s="138">
        <f>2745430462+915773864</f>
        <v>3661204326</v>
      </c>
      <c r="F86" s="138">
        <f>2583901878.95+850052080.56</f>
        <v>3433953959.5099998</v>
      </c>
      <c r="G86" s="138">
        <f>2551415862.88+846833482.15</f>
        <v>3398249345.0300002</v>
      </c>
      <c r="H86" s="138">
        <f>161528583.05+65721783.44</f>
        <v>227250366.49000001</v>
      </c>
      <c r="I86" s="136"/>
    </row>
    <row r="87" spans="1:17" s="139" customFormat="1" x14ac:dyDescent="0.25">
      <c r="A87" s="136"/>
      <c r="B87" s="137"/>
      <c r="C87" s="140"/>
      <c r="D87" s="141"/>
      <c r="E87" s="141"/>
      <c r="F87" s="141"/>
      <c r="G87" s="138"/>
      <c r="H87" s="141"/>
      <c r="I87" s="136"/>
    </row>
    <row r="88" spans="1:17" x14ac:dyDescent="0.25">
      <c r="B88" s="97" t="s">
        <v>88</v>
      </c>
      <c r="C88" s="23"/>
      <c r="D88" s="23"/>
      <c r="E88" s="23"/>
      <c r="F88" s="23"/>
      <c r="G88" s="23"/>
      <c r="H88" s="23"/>
      <c r="I88" s="142"/>
    </row>
    <row r="89" spans="1:17" x14ac:dyDescent="0.25">
      <c r="B89"/>
      <c r="C89" s="97"/>
      <c r="D89" s="97"/>
      <c r="E89" s="97"/>
      <c r="F89" s="97"/>
      <c r="G89" s="97"/>
      <c r="H89" s="97"/>
      <c r="I89" s="143"/>
    </row>
    <row r="90" spans="1:17" x14ac:dyDescent="0.25">
      <c r="B90" s="100"/>
      <c r="C90" s="100"/>
      <c r="D90" s="100"/>
      <c r="E90" s="100"/>
      <c r="F90" s="100"/>
      <c r="G90" s="100"/>
      <c r="H90" s="100"/>
      <c r="I90" s="144"/>
    </row>
    <row r="91" spans="1:17" x14ac:dyDescent="0.25">
      <c r="B91"/>
      <c r="C91" s="102"/>
      <c r="D91" s="102"/>
      <c r="E91" s="102"/>
      <c r="F91" s="100"/>
      <c r="G91" s="100"/>
      <c r="H91" s="100"/>
      <c r="I91" s="144"/>
    </row>
    <row r="92" spans="1:17" x14ac:dyDescent="0.25">
      <c r="B92"/>
      <c r="C92" s="145"/>
      <c r="D92" s="145"/>
      <c r="E92" s="145"/>
      <c r="F92" s="145"/>
      <c r="G92" s="145"/>
      <c r="H92" s="145"/>
      <c r="I92" s="146"/>
    </row>
    <row r="93" spans="1:17" x14ac:dyDescent="0.25">
      <c r="B93"/>
      <c r="C93"/>
      <c r="D93"/>
      <c r="E93"/>
      <c r="F93"/>
      <c r="G93"/>
      <c r="H93" s="102"/>
      <c r="I93" s="147"/>
    </row>
    <row r="94" spans="1:17" x14ac:dyDescent="0.25">
      <c r="B94"/>
      <c r="C94"/>
      <c r="D94"/>
      <c r="E94"/>
      <c r="F94"/>
      <c r="G94"/>
      <c r="H94" s="102"/>
      <c r="I94" s="147"/>
    </row>
    <row r="95" spans="1:17" x14ac:dyDescent="0.25">
      <c r="B95" s="103" t="s">
        <v>89</v>
      </c>
      <c r="C95" s="103"/>
      <c r="D95"/>
      <c r="E95"/>
      <c r="F95" s="103" t="s">
        <v>90</v>
      </c>
      <c r="G95" s="103"/>
      <c r="H95" s="103"/>
      <c r="I95" s="148"/>
    </row>
    <row r="96" spans="1:17" x14ac:dyDescent="0.25">
      <c r="B96" s="103" t="s">
        <v>91</v>
      </c>
      <c r="C96" s="103"/>
      <c r="D96"/>
      <c r="E96"/>
      <c r="F96" s="103" t="s">
        <v>92</v>
      </c>
      <c r="G96" s="103"/>
      <c r="H96" s="103"/>
      <c r="I96" s="148"/>
    </row>
  </sheetData>
  <mergeCells count="24"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59055118110236227" right="0" top="0.39370078740157483" bottom="0.39370078740157483" header="0" footer="0"/>
  <pageSetup scale="70" fitToHeight="3" orientation="portrait" useFirstPageNumber="1" r:id="rId1"/>
  <headerFooter>
    <oddFooter>Página &amp;P</oddFooter>
  </headerFooter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Objeto del Gasto</vt:lpstr>
      <vt:lpstr>Clasificación Administrativa</vt:lpstr>
      <vt:lpstr>Funcional </vt:lpstr>
      <vt:lpstr>'Clasificación Administrativa'!Área_de_impresión</vt:lpstr>
      <vt:lpstr>'Funcional '!Área_de_impresión</vt:lpstr>
      <vt:lpstr>'Objeto del Gasto'!Área_de_impresión</vt:lpstr>
      <vt:lpstr>'Funcional '!Títulos_a_imprimir</vt:lpstr>
      <vt:lpstr>'Objeto del Gasto'!Títulos_a_imprimir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Chel Sanchez Ana Gabriela</cp:lastModifiedBy>
  <cp:lastPrinted>2019-10-16T14:37:38Z</cp:lastPrinted>
  <dcterms:created xsi:type="dcterms:W3CDTF">2019-04-09T13:46:49Z</dcterms:created>
  <dcterms:modified xsi:type="dcterms:W3CDTF">2019-10-22T16:49:21Z</dcterms:modified>
</cp:coreProperties>
</file>