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meralda.velazquez\Desktop\indicadores_uge\"/>
    </mc:Choice>
  </mc:AlternateContent>
  <bookViews>
    <workbookView xWindow="0" yWindow="0" windowWidth="15345" windowHeight="4050" firstSheet="13" activeTab="16"/>
  </bookViews>
  <sheets>
    <sheet name="GACETA" sheetId="1" r:id="rId1"/>
    <sheet name="PROTECCIÓN CIVIL" sheetId="2" r:id="rId2"/>
    <sheet name="CONTRATOS" sheetId="3" r:id="rId3"/>
    <sheet name="RECLUTAMIENTO" sheetId="4" r:id="rId4"/>
    <sheet name="MERCADOS SB Y LG" sheetId="7" r:id="rId5"/>
    <sheet name="MERCADOS PERIFERICOS" sheetId="8" r:id="rId6"/>
    <sheet name=" MERCADOS INSPECCIÓN" sheetId="9" r:id="rId7"/>
    <sheet name="LABORAL" sheetId="10" r:id="rId8"/>
    <sheet name="ASUNTOS RELIGIOSOS" sheetId="11" r:id="rId9"/>
    <sheet name="BIENES INMUEBLES" sheetId="12" r:id="rId10"/>
    <sheet name="CONTENCIOSO" sheetId="14" r:id="rId11"/>
    <sheet name="ESPECTÁCULOS" sheetId="15" r:id="rId12"/>
    <sheet name="ESTACIONAMIENTOS" sheetId="16" r:id="rId13"/>
    <sheet name="ASUNTOS PENALES " sheetId="17" r:id="rId14"/>
    <sheet name="MOVILIDAD" sheetId="18" r:id="rId15"/>
    <sheet name="INVESTIGACIÓN" sheetId="19" r:id="rId16"/>
    <sheet name="MEJORA REGULATORIA" sheetId="20" r:id="rId17"/>
  </sheets>
  <calcPr calcId="152511"/>
</workbook>
</file>

<file path=xl/calcChain.xml><?xml version="1.0" encoding="utf-8"?>
<calcChain xmlns="http://schemas.openxmlformats.org/spreadsheetml/2006/main">
  <c r="M12" i="1" l="1"/>
  <c r="M12" i="19"/>
  <c r="M11" i="19"/>
  <c r="M13" i="18"/>
  <c r="M12" i="18"/>
  <c r="M15" i="17"/>
  <c r="M14" i="17"/>
  <c r="M13" i="17"/>
  <c r="M12" i="17"/>
  <c r="M11" i="17"/>
  <c r="M11" i="16"/>
  <c r="M15" i="14"/>
  <c r="M14" i="14"/>
  <c r="M13" i="14"/>
  <c r="M12" i="14"/>
  <c r="M12" i="12"/>
  <c r="M13" i="11"/>
  <c r="M12" i="11"/>
  <c r="N19" i="10"/>
  <c r="N18" i="10"/>
  <c r="N17" i="10"/>
  <c r="N16" i="10"/>
  <c r="N15" i="10"/>
  <c r="N14" i="10"/>
  <c r="N13" i="10"/>
  <c r="N12" i="10"/>
  <c r="N11" i="10"/>
  <c r="M19" i="9"/>
  <c r="M18" i="9"/>
  <c r="M15" i="9"/>
  <c r="M13" i="9"/>
  <c r="M12" i="9"/>
  <c r="M15" i="8"/>
  <c r="M13" i="8"/>
  <c r="M12" i="8"/>
  <c r="M14" i="7"/>
  <c r="M12" i="7"/>
  <c r="M11" i="7"/>
  <c r="M25" i="4"/>
  <c r="M24" i="4"/>
  <c r="M23" i="4"/>
  <c r="M22" i="4"/>
  <c r="M21" i="4"/>
  <c r="M19" i="4"/>
  <c r="M17" i="4"/>
  <c r="M16" i="4"/>
  <c r="M15" i="4"/>
  <c r="M14" i="4"/>
  <c r="M13" i="4"/>
  <c r="M22" i="3"/>
  <c r="M21" i="3"/>
  <c r="M20" i="3"/>
  <c r="M19" i="3"/>
  <c r="M15" i="3"/>
  <c r="M14" i="3"/>
  <c r="M13" i="3"/>
  <c r="M12" i="3"/>
  <c r="M25" i="2"/>
  <c r="M24" i="2"/>
  <c r="M23" i="2"/>
  <c r="M22" i="2"/>
  <c r="M21" i="2"/>
  <c r="M20" i="2"/>
  <c r="M19" i="2"/>
  <c r="M18" i="2"/>
  <c r="M17" i="2"/>
  <c r="M16" i="2"/>
  <c r="M15" i="2"/>
  <c r="M14" i="2"/>
  <c r="M13" i="2"/>
  <c r="M12" i="2"/>
  <c r="M16" i="1"/>
  <c r="M15" i="1"/>
  <c r="M14" i="1"/>
  <c r="M13" i="1"/>
  <c r="M10" i="20"/>
  <c r="M20" i="4"/>
  <c r="M18" i="4"/>
  <c r="M11" i="20"/>
  <c r="M23" i="15"/>
  <c r="M22" i="15"/>
  <c r="M21" i="15"/>
  <c r="M20" i="15"/>
  <c r="M19" i="15"/>
  <c r="M18" i="15"/>
  <c r="M17" i="15"/>
  <c r="M16" i="15"/>
  <c r="M15" i="15"/>
  <c r="L14" i="15"/>
  <c r="K14" i="15"/>
  <c r="J14" i="15"/>
  <c r="L13" i="15"/>
  <c r="K13" i="15"/>
  <c r="J13" i="15"/>
  <c r="L12" i="15"/>
  <c r="K12" i="15"/>
  <c r="J12" i="15"/>
  <c r="L11" i="15"/>
  <c r="K11" i="15"/>
  <c r="J11" i="15"/>
  <c r="M16" i="9"/>
  <c r="M23" i="14"/>
  <c r="M22" i="14"/>
  <c r="M21" i="14"/>
  <c r="M17" i="14"/>
  <c r="M16" i="14"/>
  <c r="M15" i="16"/>
  <c r="M14" i="16"/>
  <c r="M13" i="16"/>
  <c r="M12" i="16"/>
  <c r="M28" i="12"/>
  <c r="M27" i="12"/>
  <c r="M26" i="12"/>
  <c r="M25" i="12"/>
  <c r="M24" i="12"/>
  <c r="M23" i="12"/>
  <c r="M22" i="12"/>
  <c r="M21" i="12"/>
  <c r="M20" i="12"/>
  <c r="M19" i="12"/>
  <c r="M18" i="12"/>
  <c r="M17" i="12"/>
  <c r="M16" i="12"/>
  <c r="M15" i="12"/>
  <c r="M14" i="12"/>
  <c r="M13" i="12"/>
  <c r="I14" i="15"/>
  <c r="H14" i="15"/>
  <c r="G14" i="15"/>
  <c r="E14" i="15"/>
  <c r="I13" i="15"/>
  <c r="H13" i="15"/>
  <c r="G13" i="15"/>
  <c r="E13" i="15"/>
  <c r="I12" i="15"/>
  <c r="H12" i="15"/>
  <c r="G12" i="15"/>
  <c r="M12" i="15"/>
  <c r="E12" i="15"/>
  <c r="I11" i="15"/>
  <c r="H11" i="15"/>
  <c r="G11" i="15"/>
  <c r="E11" i="15"/>
  <c r="M13" i="15"/>
  <c r="M14" i="15"/>
  <c r="M11" i="15"/>
</calcChain>
</file>

<file path=xl/comments1.xml><?xml version="1.0" encoding="utf-8"?>
<comments xmlns="http://schemas.openxmlformats.org/spreadsheetml/2006/main">
  <authors>
    <author>Segura Pérez José Jesús</author>
  </authors>
  <commentList>
    <comment ref="I13" authorId="0" shapeId="0">
      <text>
        <r>
          <rPr>
            <b/>
            <sz val="9"/>
            <color indexed="81"/>
            <rFont val="Tahoma"/>
            <family val="2"/>
          </rPr>
          <t>INICIO A PARTIR DE ESTE MES DE MARZO A REALIZAR LAS ENCUESTAS</t>
        </r>
      </text>
    </comment>
  </commentList>
</comments>
</file>

<file path=xl/sharedStrings.xml><?xml version="1.0" encoding="utf-8"?>
<sst xmlns="http://schemas.openxmlformats.org/spreadsheetml/2006/main" count="656" uniqueCount="267">
  <si>
    <t>PROGRAMAS PRESUPUESTARIOS DERIVADOS DEL PLAN MUNICIPAL DE DESARROLLO 2015-2018</t>
  </si>
  <si>
    <t xml:space="preserve">INDICADORES DE GESTIÓN  Y RESULTADOS </t>
  </si>
  <si>
    <t>CLASIFICACIÓN ADMINISTRATIVA</t>
  </si>
  <si>
    <t>DIRECCIÓN</t>
  </si>
  <si>
    <t>SUBDIRECCIÓN</t>
  </si>
  <si>
    <t>UNIDAD RESPOSABLE</t>
  </si>
  <si>
    <t>GOBERNACIÓN</t>
  </si>
  <si>
    <t>GACETA MUNICIPAL</t>
  </si>
  <si>
    <t>BASE DE DATOS</t>
  </si>
  <si>
    <t xml:space="preserve">ESTRATEGIA PMD </t>
  </si>
  <si>
    <t>PROGRAMA PRESUPUESTARIO LIGADO (POA)</t>
  </si>
  <si>
    <t>OBJETIVO DEL PROGRAMA PRESUPUESTARIO</t>
  </si>
  <si>
    <t>NOMBRE DE LA ACTIVIDAD</t>
  </si>
  <si>
    <t>META</t>
  </si>
  <si>
    <t>UNIDAD DE MEDIDA</t>
  </si>
  <si>
    <t>ENERO</t>
  </si>
  <si>
    <t>FEBRERO</t>
  </si>
  <si>
    <t>MARZO</t>
  </si>
  <si>
    <t>TOTAL</t>
  </si>
  <si>
    <t xml:space="preserve">TRANSPARENTAR LAS DECISIONES Y ACCIONES DEL GOBIERNO MUNICIPAL PARA EL EJERCICIO DE LA FUNCIÓN PÚBLICA PARA EL ESTADO Y LOS MUNICIPIOS DE YUCATÁN. </t>
  </si>
  <si>
    <t>EDICIÓN Y PUBLICACIÓN DE LA GACETA MUNICIPAL</t>
  </si>
  <si>
    <t>DISTRIBUCIÓN DE LA GACETA MUNICIPAL</t>
  </si>
  <si>
    <t>IMPLEMENTAR MECANISMOS MÁS EFICIENTES Y ÁGILES PARA QUE LA POBLACIÓN ACCEDA A LA INFORMACIÓN MUNICIPAL</t>
  </si>
  <si>
    <t>No. EJEMPLARES DISTRIBUIDOS EN DEPENDENCIAS FEDERALES</t>
  </si>
  <si>
    <t>No. EJEMPLARES DISTRIBUIDOS EN DEPENDENCIAS ESTATALES</t>
  </si>
  <si>
    <t>No. EJEMPLARES DISTRIBUIDOS EN DEPENDENCIAS MUNICIPALES</t>
  </si>
  <si>
    <t>No.. DE EJEMPLARES EDITADOS Y PUBLICADOS</t>
  </si>
  <si>
    <t xml:space="preserve">No. DE SOLICITUDES DE INSERCIÓN DE INFORMACIÓN A LA GACETA POR PARTE DE PARTICULARES </t>
  </si>
  <si>
    <t xml:space="preserve">GOBERNACIÓN </t>
  </si>
  <si>
    <t xml:space="preserve">SUBDIRECCIÓN DE GOBERNACIÓN </t>
  </si>
  <si>
    <t>Protección civil</t>
  </si>
  <si>
    <t>5.3.1.1. Instalar el Consejo y la Unidad Municipal de Protección Civil para Atender Situaciones de desastre y prevención a la comunidad en casos de posibles contingencias, en cumplimiento con la legislación aplicable.</t>
  </si>
  <si>
    <t>Gestionar la salvaguarda de los habitantes del Municipio de Mérida y sus comisarías mediante operaciones de prevención, difusión y atención a contingencias provocadas por fenómenos que amenazan la paz y seguridad de la ciudadanía</t>
  </si>
  <si>
    <t>Consejo Municipal de Protección Civil</t>
  </si>
  <si>
    <t>No. Sesiones realizadas</t>
  </si>
  <si>
    <t>5.3.1.2. Incrementar el número de instituciones y habitantes capacitados en temas de Protección Civil.</t>
  </si>
  <si>
    <t xml:space="preserve">Pláticas de prevención de protección civil </t>
  </si>
  <si>
    <t>Pláticas  impartidas a Dependencias Municipales</t>
  </si>
  <si>
    <t>Pláticas  impartidas a Empresas</t>
  </si>
  <si>
    <t>Simulacros</t>
  </si>
  <si>
    <t>No. Simulacros verificados</t>
  </si>
  <si>
    <t>Verificar y tomar medidas de Protección Civil en plazas comerciales, hoteles, guarderías, cines, eventos y zonas de mayor afluencia de público</t>
  </si>
  <si>
    <t>Eventos Masivos</t>
  </si>
  <si>
    <t>n/a</t>
  </si>
  <si>
    <t>No. Solicitudes de previsiones de eventos masivos</t>
  </si>
  <si>
    <t>No. Inspecciones a eventos masivos</t>
  </si>
  <si>
    <t xml:space="preserve">Revisión de documentación del Programa Interno de Protección Civil de Empresas </t>
  </si>
  <si>
    <t xml:space="preserve">No. De Documentación revisada (No. empresas) </t>
  </si>
  <si>
    <t xml:space="preserve">No. de registros  autorizados </t>
  </si>
  <si>
    <t>No. oficios de observaciones emitidas</t>
  </si>
  <si>
    <t>No. registros negados</t>
  </si>
  <si>
    <t>Atención de reportes y emergencias</t>
  </si>
  <si>
    <t>No. Quejas Ciudadanas recibidas (Ayuntatel, Miércoles Ciudadano, etc).</t>
  </si>
  <si>
    <t xml:space="preserve">No. De atención de solicitudes turnadas por Dependencias Municipales </t>
  </si>
  <si>
    <t>No. De emergencias atendidas</t>
  </si>
  <si>
    <t>5.3.1.4. Implementar mecanismos y protocolos de Protección Civil en las dependencias del Ayuntamiento</t>
  </si>
  <si>
    <t>Acciones de mejoramiento de los protocolos de emergencias y medidas en las Dependencias Municipales</t>
  </si>
  <si>
    <t>No. de acciones realizadas</t>
  </si>
  <si>
    <t>SUBDIRECCIÓN DE ASUNTOS JURIDICOS</t>
  </si>
  <si>
    <t>DEPARTAMENTO DE CONTRATOS</t>
  </si>
  <si>
    <t>CONSOLIDAR LA ESTRUCTURA DEL GOBIERNO MUNICIPAL MEDIANTE EL CUMPLIMIENTO DE LA NORMATIVIDAD APLICABLE.</t>
  </si>
  <si>
    <t>BRINDAR EN TIEMPO Y FORMA ASESORÍA A LAS DIVERSAS DEPENDENCIAS MUNICIPALES MEDIANTE LA REVISIÓN Y ELABORACIÓN DE LOS CONTRATOS Y CONVENIOS EN LOS QUE EL MUNICIPIO SEA PARTE, GARANTIZANDO LA LEGALIDAD DE LOS ISMOS A SOLICITUD DE ESTAS INSTITUCIONES MUNICIPALES.</t>
  </si>
  <si>
    <t>ELABORACIÓN Y REVISIÓN DE CONTRATOS Y CONVENIOS</t>
  </si>
  <si>
    <t>N/A</t>
  </si>
  <si>
    <t>NO. CONTRATOS REVISADOS</t>
  </si>
  <si>
    <t>NO. CONTRATOS ELABORADOS</t>
  </si>
  <si>
    <t>NO. CONVENIOS REVISADOS</t>
  </si>
  <si>
    <t>NO. CONVENIOS ELABORADOS</t>
  </si>
  <si>
    <t>INTEGRACIÓN DE EXPEDIENTES</t>
  </si>
  <si>
    <t>NO. DE SOLICITUDES RECIBIDAS DE EXPEDIENTES DE ENAJENACIÓN A TERCEROS.</t>
  </si>
  <si>
    <t>NO. DE SOLICITUDES RECIBIDAS (ENAJENACIONES DE FUNDO LEGAL).</t>
  </si>
  <si>
    <t xml:space="preserve">NO. DE DONACIONES A FAVOR DEL MUNICIPIO </t>
  </si>
  <si>
    <t>AVISOS DE VENTA DE BIENES INMUEBLES</t>
  </si>
  <si>
    <t>NO. DE CONTESTACIONES DE AVISO DE VENTA DE BIENES INMUEBLES</t>
  </si>
  <si>
    <t>UNIDAD RESPONSABLE</t>
  </si>
  <si>
    <t>OPERATIVA</t>
  </si>
  <si>
    <t>JUNTA MUNICIPAL DE RECLUTAMIENTO</t>
  </si>
  <si>
    <t>.</t>
  </si>
  <si>
    <t>AMPLIAR Y MEJORAR LOS CANALES DE COMUNICACIÓN PARA LA DIFUCIÓN DE LOS SERVICIOS Y PROGRAMAS QUE BRINDA EL AYUNTAMIENTO  DE MÉRIDA</t>
  </si>
  <si>
    <t xml:space="preserve">REALIZAR LOS TRAMITES RELATIVOS A LA OBTENCIÓN DE LA CARTILLA DE IDENTIDAD MILITAR CLASE 1998, VARONES ANTICIPADOS Y REMISOS A TRAVÉS DE LA JUNTA MUNICIPAL DE RECLUTAMIENTO DE MÉRIDA.  </t>
  </si>
  <si>
    <t>TRÁMITES Y EXPEDICIÓN DE CARTILLAS DE IDENTIDAD MILITAR</t>
  </si>
  <si>
    <t>No. DE ALISTADOS ANTICIPADOS</t>
  </si>
  <si>
    <t>No. DE ALISTADOS REMISOS</t>
  </si>
  <si>
    <t>No. DE ALISTADOS DE CLASE</t>
  </si>
  <si>
    <t>No. DE JÓVENES ALISTADOS PARA LA OBTENCIÓN DE CARTILLA MILITAR</t>
  </si>
  <si>
    <t>No. BOLAS BLANCAS (SORTEO)</t>
  </si>
  <si>
    <t>No. BOLAS NEGRAS (SORTEO)</t>
  </si>
  <si>
    <t>No. CONSTANCIA DE NEGATIVIDAD (PARA JÓVENES QUE VIVEN EN OTRAS ENTIDADES)</t>
  </si>
  <si>
    <t>No. DE CARTILLAS SELLADAS (DEL TOTAL DE ALISTADOS)</t>
  </si>
  <si>
    <t>No. DE CARTILLAS NO RECOGIDAS</t>
  </si>
  <si>
    <t>PROMOCIÓN Y ALISTAMIENTO AL SERVICIO MILITAR</t>
  </si>
  <si>
    <t>No. ESCUELAS VISITADAS PARA PROMOCIÓN Y ALISTAMIENTO DEL SERVICIO MILITAR (PLÁTICAS DE PROMOCIÓN)</t>
  </si>
  <si>
    <t>No. JOVENES  INFORMADOS SOBRE ALISTAMIENTO DE SERVICIO MILITAR</t>
  </si>
  <si>
    <t>No. PLATICAS INSTRUCTIVAS A LOS ALISTADOS AL SERVICIO MILITAR</t>
  </si>
  <si>
    <t>No. COMISARÍAS  Y SUBCOMISARÍAS VISITADAS PARA PROMOCIÓN Y ALISTAMIENTO DEL SERVICIO MILITAR</t>
  </si>
  <si>
    <t>DICIEMBRE</t>
  </si>
  <si>
    <t>PORCENTAJE DE ATENCIÓN DE REPORTES DE MANTENIMIENTO</t>
  </si>
  <si>
    <t>LITROS DE AGUAS NEGRAS RETIRADOS</t>
  </si>
  <si>
    <t>PORCENTAJE DE  ACTIVIDADES DE CONSERVACIÓN REALIZADAS CON RESPECTO A LAS ACTIVIDADES DE CONSERVACIÓN PROGRAMADAS</t>
  </si>
  <si>
    <t>CONSERVAR, REHABILITAR Y PROMOVER LOS MERCADOS MUNICIPALES COMO ESPACIOS EMBLEMÁTICOS DE CONVIVENCIA, INTERCAMBIO ECONÓMICO Y TURISMO DE LA CIUDAD</t>
  </si>
  <si>
    <t>EFICIENTAR LOS SERVICIOS MUNICIPALES MEDIANTE EL ADECUADO MANTENIMIENTO DE SU INFRAESTRUCTURA Y LA MEJORA DE SUS PROCESOS</t>
  </si>
  <si>
    <t>MERCADOS</t>
  </si>
  <si>
    <t>MERCADOS LUCAS DE GALVEZ Y SAN BENITO</t>
  </si>
  <si>
    <t>INSPECCIÓN</t>
  </si>
  <si>
    <t>CUMPLIR EL REGLAMENTO EN MATERIA DE MERCADOS Y PROMOVER LA FORMALIZACIÓN DEL COMERCIO AMBULANTE</t>
  </si>
  <si>
    <t>NÚMERO DE PERMISOS DE AMBULANTES REALES</t>
  </si>
  <si>
    <t>NÚMERO DE PERMISOS DE AMBULANTES PERMITIDOS POR  ZONA</t>
  </si>
  <si>
    <t>PORCENTAJE DE AMBULANTES REALES VS. LOS PERMITIDOS POR ZONA</t>
  </si>
  <si>
    <t>NÚMERO DE SOLICITUDES RECIBIDAS DE AYUNTATEL</t>
  </si>
  <si>
    <t>NÚMERO DE SOLICITUDES ATENDIDAS DE AYUNTATEL</t>
  </si>
  <si>
    <t>PORCENTAJE DE REPORTES SOLUCIONADOS VS. LOS RECIBIDOS DE AYUNTATEL</t>
  </si>
  <si>
    <t xml:space="preserve">NÚMERO DE SOLICITUDES RECIBIDAS </t>
  </si>
  <si>
    <t>NÚMERO DE INSPECCIONES REALIZADAS</t>
  </si>
  <si>
    <t>PORCENTAJE DE INSPECCIIONES REALIZADAS VS. LAS SOLICITUDES RECIBIDAS</t>
  </si>
  <si>
    <t>Gobernación.</t>
  </si>
  <si>
    <t>Asuntos Jurídicos</t>
  </si>
  <si>
    <t>Departamento Laboral</t>
  </si>
  <si>
    <t>Consolidar la estructura del gobierno municipal mediante el cumplimiento de la normatividad aplicable</t>
  </si>
  <si>
    <t>Garantizar y proteger los intereses del Municipio en su calidad de patrón, mediante la substanciación de los juicios laborales, interponiendo las excepciones y defensas correspondientes; así como la realización de investigaciones de irregularidades cometidas por los trabajadores, dictaminando la procedencia o no de las sanciones respecto de las faltas cometidas por los trabajadores en el ejercicio de sus funciones.</t>
  </si>
  <si>
    <t xml:space="preserve">DEMANDAS LABORALES </t>
  </si>
  <si>
    <t>No. DE SOLICITUDES DE DOCUMENTACIÓN PARA CONTESTAR DEMANDAS</t>
  </si>
  <si>
    <t>CONTESTACIONES DE DEMANDAS</t>
  </si>
  <si>
    <t>COMPARECENCIAS ANTE LA AUTORIDAD LABORAL</t>
  </si>
  <si>
    <t>CONVENIOS DE TERMINACIÓN VOLUNTARIA</t>
  </si>
  <si>
    <t>CONVENIOS QUE DAN JUICIOS CONCLUIDOS</t>
  </si>
  <si>
    <t>AMPAROS DIRECTOS PROMOVIDOS</t>
  </si>
  <si>
    <t>ACTAS ADMINISTRATIVAS</t>
  </si>
  <si>
    <t xml:space="preserve">CITATORIOS EMITIDOS </t>
  </si>
  <si>
    <t>ACTAS DE INVESTIGACIÓN LEVANTADAS</t>
  </si>
  <si>
    <t>DICTÁMENES EMITIDOS</t>
  </si>
  <si>
    <t>SUBDIRECCIÓN DE  GOBERNACION</t>
  </si>
  <si>
    <t>DEPARTAMENTO DE ASUNTOS RELIGIOSOS</t>
  </si>
  <si>
    <t xml:space="preserve">PROMOVER EL RESPETO Y PROTECCION DE LOS DERECHOS HUMANOS Y CULTURALES FPMENTANDO EL TRATO DIGNO A LOS AVITANTES EN CUALQUIER AMBITO, SIN IMPORTAR DIFERENCIAS ETNICASO NACIONALES, GENERO,EDAD, DISCAPACIDAD, CONDICION SOCIAL, SALUD, RELIGION, OPINIONES, PREFERENCIAS SEXUALES, ESTADO CIVIL O CUALQUIER OTRO QUE ATENTE CONTRA LA DIGNIDAD HUMANA Y TENGA POR OBJETO, ANULAR Y MENOSCABAR LOS DERECHOS Y LIBERTADES DE LAS PERSONAS </t>
  </si>
  <si>
    <t>12O90</t>
  </si>
  <si>
    <t>GESTION DE APOYOS SOLICITADOS POR LAS DIVERSAS ASOCIACIONES RELIGIOSAS RADICADAS EN LA CIUDAD DE MERIDA</t>
  </si>
  <si>
    <t>OFICIOS DE SOLICITUDES</t>
  </si>
  <si>
    <t>INTEGRACIÓN DE EXP. DE DONACIÓN</t>
  </si>
  <si>
    <t>SOLICITUD DE PERMISOS DE PARQUES Y UNIDADES DEPORTIVAS</t>
  </si>
  <si>
    <t>DESARROLLO DE LA POLITICA DEL GOBIERNO MUNICIPALEN MATERIA RELIGIOSA DE ACUERDO A LAS DISPOCISIONES JURIDICAS VIGENTES, PARA GARANTIZAR EL PLENO EJERCICIO DE LA LIBERTADDE CREDOS Y PRACTICAS RELIGIOSAS, FOMENTANDO LA CULTURA DE LA TOLERANCIA CON RESPETO A LA PLURALIDAD RELIGIOSA TRAVES DEL FORTALECIMIENTO DE LOS VINCULOS ENTRE EL GOBIERNO MUNICIPAL Y LAS ASOCIACIONES RELIGIOSASCON EL FIN DE CONTRIBUIR PRESERVAR LA ARMONIA Y LA PAZ SOCIAL EN EL MUNICIPIO DE MERIDA.</t>
  </si>
  <si>
    <t>GOBERNACION</t>
  </si>
  <si>
    <t>CONSEJERIA JURIDICA</t>
  </si>
  <si>
    <t>BIENES INMUEBLES</t>
  </si>
  <si>
    <t>CONSOLIDAR LA ESTRUCTURA DEL GOBIERNO MUNICIPAL, MEDIANTE EL CUMPLIMIENTO DE LA NORMATIVIDAD APLICABLE, AMPLIAR Y MEJORAR LOS CANALES DE COMUNICACIÓN PARA LA DIFUSION DE LOS SERVICIOS Y PROGRMAS QUE BRINDAEL AYUNTAMIENTO DE MERIDA</t>
  </si>
  <si>
    <t>VIGILAR EL CUMPLIMIENTO DE LAS NORMAS RELATIVAS A LA LIMPIEZA, SANIDAD YCONSERVACION A QUE ESTAN OBLIGADOS LOS PROPIETARIOS O POSEEDORES DE LOS BIENES INMUEBLES UBICADOS EN EL MUNICIPIO DE MERIDA, MEDIANTE LA ATENCION OPORTUNA DE LOS REPORTES CIUDADANOS, LA PRORGRAMACION DE INSPECCCIONES Y EN SU CASO LA EMISION DE RESOLUCIONES ADMINISTRATIVAS E IMPOSICION DE SANCIONES.</t>
  </si>
  <si>
    <t>APLICACIÓN DE LA NORMATIVIDAD SOBRE LOS INMUEBLES EN EL MUNICIPIO DE MERIDA</t>
  </si>
  <si>
    <t xml:space="preserve">No. REPORTES RECIBIDOS </t>
  </si>
  <si>
    <t xml:space="preserve">No. INVESTIGACIÓNES FÍSICAS </t>
  </si>
  <si>
    <t xml:space="preserve">No. INVESTIGACIÓNES  JURÍDICAS </t>
  </si>
  <si>
    <t xml:space="preserve">No. SOLICITUDES DE INFORMACIONAL DEPARTAMENTO DE POBLACION Y A LA SUBDIRECCION DE INGRESOS </t>
  </si>
  <si>
    <t>No. CITATORIOS A PROPIETARIOS DE PREDIOS BALDIOS</t>
  </si>
  <si>
    <t>No. DE ORDENES DE INSPECCIÓN</t>
  </si>
  <si>
    <t>No. DE INSPECCIONES A PREDIOS BALDIOS</t>
  </si>
  <si>
    <t>No. ESCRITO DE OBSERVACIONES DE LOS PROPIETARIOS</t>
  </si>
  <si>
    <t>No. DE ACTAS DE ADMISIÓN DE PRUEBAS Y ALEGATOS</t>
  </si>
  <si>
    <t>No. DE ACTAS DE AUDIENCIAS</t>
  </si>
  <si>
    <t>No. RESOLUCIONES ADMINISTRATIVAS (SANCIONES Y MULTAS)</t>
  </si>
  <si>
    <t>No. DE PREDIOS LIMPIADOS POR EL AYUNTAMIENTO, POR RIESGO SANITARIO.</t>
  </si>
  <si>
    <t>No DE PREDIOS LIMPIADOS POR LOS PROPIETARIOS, POR CUMPLIMIENTO DEL REGLAMENTO</t>
  </si>
  <si>
    <t>No DE EDICTOS PUBLICADOS EN LA GACETA MUNICIPAL EN ESTATUS DOMICILIO IGNORADO</t>
  </si>
  <si>
    <t>No. DE PREDIOS LIMPIADOS POR EL OPERATIVO DE CONTROL SANITARIO DE LA DIRECCION DE GOBERNACION</t>
  </si>
  <si>
    <t>No. DE TONELADAS DE BASURA RECOLECTADA EN PREDIOS LIMPIADOS POR EL AYUNTAMIENTO POR RIESGO SANITARIO.</t>
  </si>
  <si>
    <t xml:space="preserve">SOLICITUDES ATENDIDAS DE DESMARCACIONES  DE PREDIOS BALDIOS DEL PADRON DE CONTRIBUYENTES DE LA DIRECCION DE FINANZAS </t>
  </si>
  <si>
    <t>ASUNTOS JURIDICOS</t>
  </si>
  <si>
    <t>DEPARTAMENTO CONTENCIOSO</t>
  </si>
  <si>
    <t>CONSOLIDAR LA ESTRUCTURA DEL GOBIERNO MUNICIPAL, MEDIANTE EL CUMPLIMIENTO  DE LA NORMATIVIDAD APLICABLE</t>
  </si>
  <si>
    <t>GOBERNAR ESTABLECIENDO MECANISMOS DE ACERCAMIENTO DE LOS TRÁMITES , SERVICIOS Y DECISIONES MUNICIPALES A LOS HABITANTES DE MÉRIDA</t>
  </si>
  <si>
    <t>PROCEDIMIENTOS LEGALES (EXCEPTO PENALES Y LABORALES)</t>
  </si>
  <si>
    <t>No aplica</t>
  </si>
  <si>
    <t>No. DE JUICIOS DE AMPARO EN CONTRA DEL AYUNTAMIENTO</t>
  </si>
  <si>
    <t xml:space="preserve">No. DE QUEJAS ANTE DERECHOS HUMANOS EN CONTRA DEL AYUNTAMIENTO </t>
  </si>
  <si>
    <t xml:space="preserve">No. DE JUICIOS ORDINARIOS CIVILES EN CONTRA DEL AYUNTAMIENTO </t>
  </si>
  <si>
    <t>No. DE JUICIOS ORDINARIOS CIVILES EN CONTRA DE PARTICULARES</t>
  </si>
  <si>
    <t>No. DE JUICIOS EJECUTIVOS MERCANTILES EN CONTRA DE LOS DEUDORES MOROSOS DEL AYUNTAMIENTO</t>
  </si>
  <si>
    <t xml:space="preserve"> No. DE JUICIOS CONTENCIOSOS ADMINISTRATIVOS EN CONTRA DEL AYUNTAMIENTO.</t>
  </si>
  <si>
    <t>No. REVISIONES REALIZADAS DE CONTRATOS</t>
  </si>
  <si>
    <t>No. LICITACIONES ATENDIDAS</t>
  </si>
  <si>
    <t>No. PROCEDIMIENTOS ADMINISITRATIVOS INSTAURADOS EN CONTRA DEL AYUNTAMIENTO.</t>
  </si>
  <si>
    <t>SUBDIRECCIÓN OPERATIVA</t>
  </si>
  <si>
    <t>DEPARTAMENTO DE ESPECTÁCULOS</t>
  </si>
  <si>
    <t>GARANTIZAR LA DEMOCRACIA Y RESPETO HACIA EL ESTADO DE DERECHO, CUMPLIR Y HACER CUMPLIR  LA LEGISLACIÓN Y LA NORMATIVIDAD VIGENTE, ACTUALIZANDO EL MARCO JURÍDICO NECESARIO PARA DAR CERTEZA A LOS HABITANTES DEL MUNICIPIO DE MÉRIDA</t>
  </si>
  <si>
    <t>EFICIENTAR LAS LABORES DEL DEPARTAMENTO DE ESPECTÁCULOS MEDIANTE LA REVISIÓN CONTINUA DE LOS PROCESOS DE INSPECCIÓN SUPERVISANDO EL RENDIMIENTO DE LOS INSPECTORES EN LA ELABORACIÓN DE ACTAS</t>
  </si>
  <si>
    <t>PERMISOS Y CONSTANCIAS</t>
  </si>
  <si>
    <t xml:space="preserve">No. SOLICITUDES DE PERMISOS </t>
  </si>
  <si>
    <t>NO. PERMISOS NO AUTORIZADOS</t>
  </si>
  <si>
    <t>No. PERMISOS AUTORIZADOS</t>
  </si>
  <si>
    <t>No. CONSTANCIAS DE AVISO</t>
  </si>
  <si>
    <t xml:space="preserve"> INSPECCIONES  A ESTABLECIMIENTOS, EVENTOS ESPECIALES (MASIVOS Y NO MASIVOS).</t>
  </si>
  <si>
    <t>INSPECCIONES A CANTINAS Y BARES</t>
  </si>
  <si>
    <t>INSPECCIONES A RESTAURANTE DE PRIMERA O DE LUJO Y RESTAURANTE DE SEGUNDA</t>
  </si>
  <si>
    <t>INSPECCIONES A CENTROS NOCTURNOS DISCOTECA, VIDEO BAR Y CABARÉ</t>
  </si>
  <si>
    <t>INSPECCIONES A EVENTOS ESPECIALES (MASIVOS Y NO MASIVOS)</t>
  </si>
  <si>
    <t>INSPECCIONES A OTRAS ACTIVIDADES QUE REALICEN ESPECTÁCULOS PÚBLICOS</t>
  </si>
  <si>
    <t>No. TOTAL DE INSPECCIONES</t>
  </si>
  <si>
    <t>SANCIONES</t>
  </si>
  <si>
    <t>No. MULTAS</t>
  </si>
  <si>
    <t>No. AMONESTACIONES</t>
  </si>
  <si>
    <t>No. CLAUSURAS</t>
  </si>
  <si>
    <t>SUBDIRECCIÓN DE OPERATIVA</t>
  </si>
  <si>
    <t>DEPARTAMENTO DE ESTACIONAMIENTOS</t>
  </si>
  <si>
    <t>FORTALECER LOS MECANISMOS DE INSPECCIÓN Y VIGILANCIA PARA EL CUMPLIMIENTO DE LA NORMATIVIDAD MUNICIPAL VIGENTE.</t>
  </si>
  <si>
    <t>REGULARIZACIÓN DE ESTACIONAMIENTOS PÚBLICOS, PRIVADOS Y TEMPORALES DEL MUNICIPIO DE MERIDA A TRAVÉS DE LAS INSPECIONES RUTINARIAS Y EL REQUERIMIENTO DE MEDIDAS CORRETIVAS (PROCEDIMIENTO ADMINISTRATIVO) CON LA FINALIDAD DE QUE DICHOS ESTACIONAMIENTOS BRINDEN UN SERVICIO EFICIENTE Y DE CALIDAD.</t>
  </si>
  <si>
    <t>APLICACIÓN DE LA NORMATIVIDAD EN ESTACIONAMIENTOS PÚBLICOS, PRIVADOS Y TEMPORALES DE VEHÍCULOS EN EL MUNICIPIO DE MÉRIDA.</t>
  </si>
  <si>
    <t xml:space="preserve">No. QUEJAS RECIBIDAS VS ESTACIONAMIENTOS PÚBLICOS  </t>
  </si>
  <si>
    <t>No. INSPECCIONES A ESTACIONAMIENTOS PÚBLICOS (MEDIANTE ORDEN EXPEDIDA)</t>
  </si>
  <si>
    <t>No. INSPECCIONES A ESTABLECIMIENTOS TEMPORALES (MEDIANTE ORDEN EXPEDIDA)</t>
  </si>
  <si>
    <t xml:space="preserve">No. DE ACUERDOS EMITIDOS DURANTE EL PROCEDIMIENTO </t>
  </si>
  <si>
    <t>No. DE RESOLUCIONES ADMINISTRATIVAS</t>
  </si>
  <si>
    <t>ASUNTOS JURÍDICOS</t>
  </si>
  <si>
    <t>ASUNTOS PENALES</t>
  </si>
  <si>
    <t>CONSOLIDAR LA ESTRUCTURA DEL GOBIERNIO MUNICIPAL MEDINATE EL CUMPLIMIENTO DE LA NORMATIVIDAD APLICABLE</t>
  </si>
  <si>
    <t>SALVAGUARDAR LOS INTERESES LEGALES Y ECONÓMICOS DEL AYUNTAMIENTO Y DE LA CIUDADANÍA EN GENERAL, MEDIANTE LA ATENCIÓN OPORTUNA Y EFICAZ DE LAS SITUACIONES DE ÍNDOLE PENAL EN QUE SE VEAN INVOLUCRADOS, ATENDIENDO LOS HECHOS DE TRÁNSITO DE VEHÍCULOS PROPIEDAD DEL MUNICIPIO, PRESENTANDO LAS DENUNCIAS ANTE LA FISCALÍA GENERAL DEL ESTADO, ASEGURANDO LA REPARACIÓN DE LOS DAÑOS OCASIONADOS AL PATRIMONIO MUNICIPAL, REALIZANDO LOS DICTÁMENES JURÍDICOS PARA LA BAJA DE LOS BIENES MUEBLES Y PARA FINCAR RESPONSABILIDAD A LOS EMPLEADOS MUNICIPALES QUE ASÍ LO AMERITEN, ASÍ COMO RECEPCIONANDO EN LA BODEGA MUNICIPAL, LOS BIENES DESALOJADOS CON MOTIVO A FUERZAS PÚBLICAS, PROMOVIDOS POR LOS CIUDADANOS.</t>
  </si>
  <si>
    <t>ATENCIÓN A HECHOS DE TRÁNSITO</t>
  </si>
  <si>
    <t>No. ACCIDENTES DE TRÁNSITO ATENDIDOS</t>
  </si>
  <si>
    <t xml:space="preserve"> DENUNCIAS INTERPUESTAS EN LA FISCALÍA GENERAL DEL ESTADO </t>
  </si>
  <si>
    <t>No. DENUNCIAS INTERPUESTAS</t>
  </si>
  <si>
    <t>ATENCIÓN A MANDATOS JUDICIALES PARA EL RESGUARDO DE BIENES MUEBLES (FUERZA PÚBLICA)</t>
  </si>
  <si>
    <t>No. DE MANDAMIENTOS EJECUTADOS</t>
  </si>
  <si>
    <t>OFICIOS DE PERDÓN POR  DAÑOS OCASIONADOS AL PATRIMIONIO MUNICIPAL.</t>
  </si>
  <si>
    <t>No. OFICIOS DE PERDÓN</t>
  </si>
  <si>
    <t>DICTÁMENES JURÍDICOS ADMINISTRATIVOS</t>
  </si>
  <si>
    <t>No. DICTÁMENES JURÍDICOS</t>
  </si>
  <si>
    <t>MOVILIDAD URBANA</t>
  </si>
  <si>
    <t>PROMOVER Y COADYUVAR EN LA MEJORA DEL TRANSPORTE URBANO DE PASAJEROS, DEL MUNICIPIO DE MERIDA, PARA QUE SEA MODERNO, EFICIENTE Y CON ACCESIBILIDAD UNIVERSAL</t>
  </si>
  <si>
    <t>SATISFACER LAS NECESIDADES DE TRASLADO EN EL PRIMER CUADRO DE LA CIUDAD A PERSONAS EN SITUACION DE VULNERABILIDAD MEDIANTE LA ADMINISTRACION DE RECURSOS HUMANOS Y DE TRANSPORTE</t>
  </si>
  <si>
    <t>CIRCUITO ENLACE</t>
  </si>
  <si>
    <t>No. PERSONAS QUE UTILIZAN EL SERVICIO CIRCUITO ENLACE</t>
  </si>
  <si>
    <t>No. ENCUESTAS DE SATISFACCIÓN DEL SERVICIO</t>
  </si>
  <si>
    <t>SUBDIRECCIÓN DE CONSEJERÍA JURÍDICA</t>
  </si>
  <si>
    <t>DEPARTAMENTO DE INVESTIGACIÓN JURÍDICA</t>
  </si>
  <si>
    <t xml:space="preserve">001 – REVISAR, ADECUAR, ACTUALIZAR Y ARMONIZAR EL MARCO LEGAL MUNICIPAL QUE PERMITA MEJORES SERVICIOS Y TRÁMITES MAS SIMPLES AL CIUDADANO.
002 – INCREMENTAR LA DIFUSIÓN DE LA NORMATIVIDAD MUNICIPAL PARA EL MEJOR EJERCICIO DE LOS DERECHOS Y CUMPLIMIENTO DE LAS OBLIGACIONES DE LOS HABITANTES DEL MUNICIPIO.
</t>
  </si>
  <si>
    <t>ESTUDIAR LOS ASUNTOS QUE LE SEAN SOMETIDOS A SU CONSIDERACIÓN POR LA DIRECCIÓN DE GOBERNACIÓN MEDIANTE LA APLICACIÓN METODOLOGÍAS DE INVESTIGACIÓN JURÍDICA A FINES DEL MARCO JURÍDICO LEGAL Y CONTRIBUIR AL FORTALECIMIENTO DEL ORDEN JURÍDICO MUNICIPAL ACTUAL.</t>
  </si>
  <si>
    <t>ANALISIS, GESTIÓN E INVESTIGACIÓN JURÍDICA</t>
  </si>
  <si>
    <t>No. DE ANALISIS Y GESTIÓN DE ASUNTOS JURÍDICOS ESPECÍFICOS</t>
  </si>
  <si>
    <t>No. DE INVESTIGACIONES DE ASUNTOS JURÍDICOS MUNICIPALES</t>
  </si>
  <si>
    <t>Consejería Jurídica.</t>
  </si>
  <si>
    <t>Reglamentos y Mejora Regulatoria.</t>
  </si>
  <si>
    <t>Revisar, adecuar, actualizar y armonizar el marco legal municipal que permita mejores servicios y trámites más simples al ciudadano</t>
  </si>
  <si>
    <t>Optimizar la reglamentación aplicable al Municipio de Mérida mediante su estudio y analisis a fin de formular cambios en la misma que se acoplen a los tiempos actuales.</t>
  </si>
  <si>
    <t>Análisis y revisión de reglamentos o legislación municipal</t>
  </si>
  <si>
    <t>Número de Reglamentos o legislación municipal elaborados, analizados o revisados</t>
  </si>
  <si>
    <t xml:space="preserve">No. De Reformas a Reglamentos, Reglamentos Nuevos o Legislación Municipal Aprobados </t>
  </si>
  <si>
    <t>Total</t>
  </si>
  <si>
    <t>INSPECCIÓN DE MERCADOS A FIJOS Y SEMIFIJOS</t>
  </si>
  <si>
    <t>SOLICITUDES RECIBIDAS DE AYUNTATEL</t>
  </si>
  <si>
    <t xml:space="preserve">REPORTES DE MANTENIMIENTO DE LOS MERCADOS </t>
  </si>
  <si>
    <t xml:space="preserve">PROGRAMA DE DESAZOLVE Y FAMIGACIÓN </t>
  </si>
  <si>
    <t xml:space="preserve">MERCADOS </t>
  </si>
  <si>
    <t xml:space="preserve">SOLICITUDES CIUDADANAS DE INSPECCIÓN  </t>
  </si>
  <si>
    <t>RESPUESTA DEL 100% A LAS SOLICITUDES DE MANTENIMIENTO</t>
  </si>
  <si>
    <t>No. DE SOLICITUDES DE MANTENIMIENTO RECIBIDAS</t>
  </si>
  <si>
    <t>No. DE SOLICITUDES DE MANTENIMIENTO REALIZADAS</t>
  </si>
  <si>
    <t>CUMPLIR AL 100% CON EL PROGRAMA DE MANTENIMIENTO DE DESAZOLVE</t>
  </si>
  <si>
    <t>PORCENTAJE DE  ACTIVIDADES DE DESAZOLVE REALIZADAS CON RESPECTO A LAS PROGRAMADAS</t>
  </si>
  <si>
    <t>PORCENTAJE DE  ACTIVIDADES DE FUMIGACIÓN REALIZADAS CON RESPECTO A LAS PROGRAMADAS</t>
  </si>
  <si>
    <t>CUMPLIR AL 100% CON EL PROGRAMA DE MANTENIMIENTO</t>
  </si>
  <si>
    <t>CUMPLIR AL 100% CON LOS REPORTES DE MANTENIMIENTO</t>
  </si>
  <si>
    <t>NUMERO DE REPORTES DE MANTENIMIENTO RECIBIDOS</t>
  </si>
  <si>
    <t xml:space="preserve">NÚMERO DE ATENCIÓN A LOS REPORTES </t>
  </si>
  <si>
    <t>QUE SOLO ESTEN LOS  AMBULANTES CON PERMISO</t>
  </si>
  <si>
    <t>ATENDER AL 100% LAS SOLICITUDES RECIBIDAS POR AYUNTATEL</t>
  </si>
  <si>
    <t xml:space="preserve">ATENDER AL 100% LAS SOLICITUDES DE INSPECCION </t>
  </si>
  <si>
    <t>ABRIL</t>
  </si>
  <si>
    <t>MAYO</t>
  </si>
  <si>
    <t>JUNIO</t>
  </si>
  <si>
    <t xml:space="preserve">ABRIL </t>
  </si>
  <si>
    <t xml:space="preserve">MAYO </t>
  </si>
  <si>
    <t xml:space="preserve">JUNIO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</si>
</sst>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name val="Exo 2.0"/>
      <family val="3"/>
    </font>
    <font>
      <b/>
      <sz val="9"/>
      <color indexed="81"/>
      <name val="Tahoma"/>
      <family val="2"/>
    </font>
    <font>
      <sz val="11"/>
      <color theme="1"/>
      <name val="Exo 2.0"/>
      <family val="3"/>
    </font>
    <font>
      <b/>
      <sz val="14"/>
      <color theme="1"/>
      <name val="Exo 2.0"/>
      <family val="3"/>
    </font>
    <font>
      <b/>
      <sz val="11"/>
      <color theme="0"/>
      <name val="Exo 2.0"/>
      <family val="3"/>
    </font>
    <font>
      <b/>
      <sz val="11"/>
      <color theme="1"/>
      <name val="Exo 2.0"/>
      <family val="3"/>
    </font>
    <font>
      <sz val="10"/>
      <color theme="1"/>
      <name val="Exo 2.0"/>
      <family val="3"/>
    </font>
    <font>
      <b/>
      <sz val="10"/>
      <color theme="1"/>
      <name val="Exo 2.0"/>
      <family val="3"/>
    </font>
    <font>
      <b/>
      <sz val="9"/>
      <color theme="1"/>
      <name val="Exo 2.0"/>
      <family val="3"/>
    </font>
    <font>
      <b/>
      <sz val="11"/>
      <color rgb="FF333333"/>
      <name val="Calibri"/>
      <family val="2"/>
      <scheme val="minor"/>
    </font>
    <font>
      <sz val="9"/>
      <color rgb="FF000000"/>
      <name val="Calibri"/>
      <family val="2"/>
      <scheme val="minor"/>
    </font>
    <font>
      <sz val="11"/>
      <color rgb="FF333333"/>
      <name val="Calibri"/>
      <family val="2"/>
      <scheme val="minor"/>
    </font>
    <font>
      <sz val="9"/>
      <color theme="1"/>
      <name val="Exo 2.0"/>
      <family val="3"/>
    </font>
    <font>
      <b/>
      <sz val="10"/>
      <color theme="0"/>
      <name val="Exo 2.0"/>
      <family val="3"/>
    </font>
    <font>
      <b/>
      <sz val="14"/>
      <color theme="0"/>
      <name val="Exo 2.0"/>
      <family val="3"/>
    </font>
    <font>
      <b/>
      <sz val="10"/>
      <color theme="1"/>
      <name val="Exo 2.0"/>
    </font>
    <font>
      <sz val="8"/>
      <color theme="1"/>
      <name val="Exo 2.0"/>
      <family val="3"/>
    </font>
    <font>
      <b/>
      <sz val="12"/>
      <color theme="0"/>
      <name val="Exo 2.0"/>
      <family val="3"/>
    </font>
    <font>
      <sz val="9"/>
      <color theme="1"/>
      <name val="Calibri"/>
      <family val="2"/>
      <scheme val="minor"/>
    </font>
    <font>
      <b/>
      <sz val="9"/>
      <color theme="0"/>
      <name val="Exo 2.0"/>
      <family val="3"/>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1">
    <xf numFmtId="0" fontId="0" fillId="0" borderId="0" xfId="0"/>
    <xf numFmtId="0" fontId="3" fillId="0" borderId="0" xfId="0" applyFont="1"/>
    <xf numFmtId="0" fontId="4" fillId="0" borderId="0" xfId="0" applyFont="1" applyAlignment="1">
      <alignment horizontal="center"/>
    </xf>
    <xf numFmtId="0" fontId="5" fillId="0" borderId="0" xfId="0" applyFont="1" applyFill="1" applyBorder="1" applyAlignment="1"/>
    <xf numFmtId="0" fontId="3" fillId="0" borderId="0" xfId="0" applyFont="1" applyAlignment="1"/>
    <xf numFmtId="0" fontId="6" fillId="0" borderId="1" xfId="0" applyFont="1" applyBorder="1" applyAlignment="1">
      <alignment horizontal="center" vertical="center"/>
    </xf>
    <xf numFmtId="0" fontId="6" fillId="0" borderId="0"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Fill="1" applyBorder="1" applyAlignment="1">
      <alignment horizontal="center" wrapText="1"/>
    </xf>
    <xf numFmtId="0" fontId="7" fillId="0" borderId="0" xfId="0" applyFont="1"/>
    <xf numFmtId="0" fontId="3" fillId="0" borderId="0" xfId="0" applyFont="1" applyBorder="1"/>
    <xf numFmtId="0" fontId="3" fillId="0" borderId="0" xfId="0" applyFont="1" applyBorder="1" applyAlignment="1">
      <alignment horizontal="center"/>
    </xf>
    <xf numFmtId="0" fontId="3" fillId="0" borderId="0" xfId="0" applyFont="1" applyAlignment="1">
      <alignment wrapText="1"/>
    </xf>
    <xf numFmtId="4" fontId="3" fillId="0" borderId="0" xfId="0" applyNumberFormat="1" applyFont="1"/>
    <xf numFmtId="0" fontId="7" fillId="0" borderId="4" xfId="0" applyFont="1" applyBorder="1" applyAlignment="1">
      <alignment horizontal="center" vertical="center" wrapText="1"/>
    </xf>
    <xf numFmtId="9" fontId="7" fillId="0" borderId="5" xfId="0" applyNumberFormat="1" applyFont="1" applyBorder="1" applyAlignment="1">
      <alignment horizontal="center" vertical="center" wrapText="1"/>
    </xf>
    <xf numFmtId="3" fontId="3" fillId="0" borderId="5" xfId="0" applyNumberFormat="1" applyFont="1" applyBorder="1" applyAlignment="1">
      <alignment horizontal="center" vertical="center"/>
    </xf>
    <xf numFmtId="3" fontId="7"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3" fontId="3" fillId="0" borderId="6" xfId="0" applyNumberFormat="1" applyFont="1" applyBorder="1" applyAlignment="1">
      <alignment horizontal="center" vertical="center"/>
    </xf>
    <xf numFmtId="3" fontId="7" fillId="0" borderId="7" xfId="0" applyNumberFormat="1" applyFont="1" applyBorder="1" applyAlignment="1">
      <alignment horizontal="center" vertical="center"/>
    </xf>
    <xf numFmtId="0" fontId="7" fillId="0" borderId="8" xfId="0" applyFont="1" applyBorder="1" applyAlignment="1">
      <alignment horizontal="center" vertical="center" wrapText="1"/>
    </xf>
    <xf numFmtId="3" fontId="3" fillId="0" borderId="7" xfId="0" applyNumberFormat="1" applyFont="1" applyBorder="1" applyAlignment="1">
      <alignment horizontal="center" vertical="center"/>
    </xf>
    <xf numFmtId="3" fontId="7"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0" fontId="6"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 fontId="7" fillId="2" borderId="5" xfId="0" applyNumberFormat="1" applyFont="1" applyFill="1" applyBorder="1" applyAlignment="1">
      <alignment horizontal="center" vertical="center"/>
    </xf>
    <xf numFmtId="0" fontId="8" fillId="0" borderId="12"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Alignment="1">
      <alignment horizontal="center"/>
    </xf>
    <xf numFmtId="0" fontId="6" fillId="0" borderId="13" xfId="0" applyFont="1" applyBorder="1" applyAlignment="1">
      <alignment horizontal="center"/>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0" xfId="0" applyFont="1" applyFill="1" applyBorder="1" applyAlignment="1">
      <alignment horizontal="center" wrapText="1"/>
    </xf>
    <xf numFmtId="0" fontId="9" fillId="0" borderId="13" xfId="0" applyFont="1" applyBorder="1" applyAlignment="1">
      <alignment horizontal="center" vertical="center"/>
    </xf>
    <xf numFmtId="0" fontId="9" fillId="0" borderId="13" xfId="0" applyFont="1" applyBorder="1" applyAlignment="1">
      <alignment horizontal="center" vertical="center" wrapText="1"/>
    </xf>
    <xf numFmtId="0" fontId="6" fillId="0" borderId="13" xfId="0" applyFont="1" applyFill="1" applyBorder="1" applyAlignment="1">
      <alignment horizontal="center" vertical="center"/>
    </xf>
    <xf numFmtId="0" fontId="4" fillId="0" borderId="0" xfId="0" applyFont="1" applyAlignment="1">
      <alignment horizontal="center" wrapText="1"/>
    </xf>
    <xf numFmtId="0" fontId="5" fillId="0" borderId="0" xfId="0" applyFont="1" applyFill="1" applyBorder="1" applyAlignment="1">
      <alignment wrapText="1"/>
    </xf>
    <xf numFmtId="0" fontId="6" fillId="0" borderId="15" xfId="0" applyFont="1" applyBorder="1" applyAlignment="1">
      <alignment horizontal="center" vertical="center" wrapText="1"/>
    </xf>
    <xf numFmtId="0" fontId="6" fillId="0" borderId="15" xfId="0" applyFont="1" applyBorder="1" applyAlignment="1">
      <alignment horizontal="center" wrapText="1"/>
    </xf>
    <xf numFmtId="0" fontId="6" fillId="0" borderId="0" xfId="0" applyFont="1" applyFill="1" applyBorder="1" applyAlignment="1">
      <alignment horizontal="center" vertical="center" wrapText="1"/>
    </xf>
    <xf numFmtId="0" fontId="3" fillId="0" borderId="0" xfId="0" applyFont="1" applyBorder="1" applyAlignment="1">
      <alignment wrapText="1"/>
    </xf>
    <xf numFmtId="0" fontId="3" fillId="0" borderId="0" xfId="0" applyFont="1" applyBorder="1" applyAlignment="1">
      <alignment horizontal="center" wrapText="1"/>
    </xf>
    <xf numFmtId="0" fontId="9" fillId="0" borderId="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wrapText="1"/>
    </xf>
    <xf numFmtId="0" fontId="9" fillId="0" borderId="17"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2" xfId="0" applyFont="1" applyBorder="1" applyAlignment="1">
      <alignment horizontal="center" vertical="center" wrapText="1"/>
    </xf>
    <xf numFmtId="0" fontId="10" fillId="0" borderId="0" xfId="0" applyFont="1" applyFill="1" applyBorder="1" applyAlignment="1">
      <alignment horizontal="center"/>
    </xf>
    <xf numFmtId="0" fontId="10" fillId="0" borderId="0" xfId="0" applyFont="1" applyFill="1" applyBorder="1" applyAlignment="1">
      <alignment wrapText="1"/>
    </xf>
    <xf numFmtId="0" fontId="11" fillId="0" borderId="0" xfId="0" applyFont="1" applyFill="1" applyAlignment="1">
      <alignment vertical="top" wrapText="1"/>
    </xf>
    <xf numFmtId="0" fontId="9" fillId="0" borderId="0" xfId="0" applyFont="1" applyBorder="1" applyAlignment="1">
      <alignment vertical="center" wrapText="1"/>
    </xf>
    <xf numFmtId="0" fontId="12" fillId="0" borderId="0" xfId="0" applyFont="1" applyFill="1" applyBorder="1" applyAlignment="1">
      <alignment wrapText="1"/>
    </xf>
    <xf numFmtId="0" fontId="0" fillId="0" borderId="0" xfId="0" applyAlignment="1">
      <alignment horizontal="center"/>
    </xf>
    <xf numFmtId="0" fontId="0" fillId="0" borderId="0" xfId="0" applyFill="1" applyAlignment="1">
      <alignment wrapText="1"/>
    </xf>
    <xf numFmtId="0" fontId="0" fillId="0" borderId="19" xfId="0" applyFill="1" applyBorder="1" applyAlignment="1">
      <alignment wrapText="1"/>
    </xf>
    <xf numFmtId="0" fontId="4" fillId="0" borderId="0" xfId="0" applyFont="1" applyAlignment="1">
      <alignment vertical="center"/>
    </xf>
    <xf numFmtId="0" fontId="8" fillId="0" borderId="20" xfId="0" applyFont="1" applyBorder="1" applyAlignment="1">
      <alignment horizontal="center" vertical="center"/>
    </xf>
    <xf numFmtId="0" fontId="8"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21" xfId="0" applyFont="1" applyBorder="1" applyAlignment="1">
      <alignment horizontal="center" vertical="center" wrapText="1"/>
    </xf>
    <xf numFmtId="0" fontId="9" fillId="0" borderId="5" xfId="0" applyFont="1" applyBorder="1" applyAlignment="1">
      <alignment horizontal="center" vertical="center"/>
    </xf>
    <xf numFmtId="0" fontId="9" fillId="0" borderId="5" xfId="0" applyFont="1" applyFill="1" applyBorder="1" applyAlignment="1">
      <alignment horizontal="center" vertical="center"/>
    </xf>
    <xf numFmtId="0" fontId="3" fillId="0" borderId="15" xfId="0" applyFont="1" applyBorder="1" applyAlignment="1">
      <alignment vertical="center" wrapText="1"/>
    </xf>
    <xf numFmtId="0" fontId="3" fillId="0" borderId="15" xfId="0" applyFont="1" applyBorder="1" applyAlignment="1">
      <alignment horizontal="center" vertical="center" wrapText="1"/>
    </xf>
    <xf numFmtId="0" fontId="6" fillId="0" borderId="15" xfId="0" applyFont="1" applyBorder="1" applyAlignment="1">
      <alignment horizontal="center" vertical="center"/>
    </xf>
    <xf numFmtId="0" fontId="7" fillId="0" borderId="15" xfId="0" applyFont="1" applyBorder="1" applyAlignment="1">
      <alignment horizontal="center" vertical="center" wrapText="1"/>
    </xf>
    <xf numFmtId="0" fontId="4" fillId="0" borderId="0" xfId="0" applyFont="1" applyAlignment="1">
      <alignment horizontal="center"/>
    </xf>
    <xf numFmtId="0" fontId="3" fillId="0" borderId="15" xfId="0" applyFont="1" applyBorder="1" applyAlignment="1">
      <alignment horizontal="center" wrapText="1"/>
    </xf>
    <xf numFmtId="0" fontId="3" fillId="0" borderId="15" xfId="0" applyFont="1" applyBorder="1" applyAlignment="1">
      <alignment horizontal="center" vertical="center" wrapText="1"/>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6" fillId="0" borderId="9"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13" xfId="0" applyFont="1" applyBorder="1" applyAlignment="1">
      <alignment horizontal="center" vertical="center"/>
    </xf>
    <xf numFmtId="0" fontId="9" fillId="0" borderId="17" xfId="0" applyFont="1" applyBorder="1" applyAlignment="1">
      <alignment horizontal="center" vertical="center"/>
    </xf>
    <xf numFmtId="0" fontId="6" fillId="0" borderId="17" xfId="0" applyFont="1" applyFill="1" applyBorder="1" applyAlignment="1">
      <alignment horizontal="center" vertical="center"/>
    </xf>
    <xf numFmtId="0" fontId="3" fillId="0" borderId="9" xfId="0" applyFont="1" applyBorder="1" applyAlignment="1">
      <alignment horizontal="center" vertical="center"/>
    </xf>
    <xf numFmtId="0" fontId="3" fillId="0" borderId="4" xfId="0" applyFont="1" applyBorder="1"/>
    <xf numFmtId="0" fontId="6" fillId="0" borderId="15" xfId="0" applyFont="1" applyBorder="1" applyAlignment="1">
      <alignment horizontal="center"/>
    </xf>
    <xf numFmtId="0" fontId="7" fillId="0" borderId="13" xfId="0" applyFont="1" applyFill="1" applyBorder="1" applyAlignment="1">
      <alignment horizontal="center" vertical="center" wrapText="1"/>
    </xf>
    <xf numFmtId="0" fontId="3" fillId="0" borderId="13" xfId="0" applyFont="1" applyBorder="1" applyAlignment="1">
      <alignment horizontal="center" vertical="center"/>
    </xf>
    <xf numFmtId="0" fontId="5" fillId="2" borderId="0" xfId="0" applyFont="1" applyFill="1" applyBorder="1" applyAlignment="1">
      <alignment horizontal="center"/>
    </xf>
    <xf numFmtId="0" fontId="6" fillId="0" borderId="0"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Alignment="1">
      <alignment horizontal="center" wrapText="1"/>
    </xf>
    <xf numFmtId="0" fontId="9" fillId="0" borderId="13" xfId="0" applyFont="1" applyBorder="1" applyAlignment="1">
      <alignment horizontal="center" wrapText="1"/>
    </xf>
    <xf numFmtId="0" fontId="9" fillId="0" borderId="16" xfId="0" applyFont="1" applyBorder="1" applyAlignment="1">
      <alignment horizontal="center" wrapText="1"/>
    </xf>
    <xf numFmtId="0" fontId="7" fillId="0" borderId="10" xfId="0" applyFont="1" applyBorder="1" applyAlignment="1">
      <alignment vertical="center" wrapText="1"/>
    </xf>
    <xf numFmtId="0" fontId="6" fillId="0" borderId="5" xfId="0" applyFont="1" applyFill="1" applyBorder="1" applyAlignment="1">
      <alignment horizontal="center" vertical="center"/>
    </xf>
    <xf numFmtId="0" fontId="11" fillId="0" borderId="22" xfId="0" applyFont="1" applyBorder="1" applyAlignment="1">
      <alignment horizontal="center" vertical="center" wrapText="1"/>
    </xf>
    <xf numFmtId="0" fontId="13" fillId="0" borderId="21" xfId="0" applyFont="1" applyBorder="1" applyAlignment="1">
      <alignment horizontal="center" wrapText="1"/>
    </xf>
    <xf numFmtId="0" fontId="11" fillId="0" borderId="21" xfId="0" applyFont="1" applyBorder="1" applyAlignment="1">
      <alignment horizontal="center" vertical="center" wrapText="1"/>
    </xf>
    <xf numFmtId="0" fontId="3" fillId="2" borderId="13" xfId="0" applyFont="1" applyFill="1" applyBorder="1" applyAlignment="1">
      <alignment horizontal="center" vertical="center"/>
    </xf>
    <xf numFmtId="0" fontId="8" fillId="0" borderId="0" xfId="0" applyFont="1" applyAlignment="1">
      <alignment horizontal="center"/>
    </xf>
    <xf numFmtId="0" fontId="14" fillId="0" borderId="0" xfId="0" applyFont="1" applyFill="1" applyBorder="1" applyAlignment="1"/>
    <xf numFmtId="0" fontId="8" fillId="0" borderId="15" xfId="0" applyFont="1" applyBorder="1" applyAlignment="1">
      <alignment horizontal="center" vertical="center" wrapText="1"/>
    </xf>
    <xf numFmtId="0" fontId="8" fillId="0" borderId="0" xfId="0" applyFont="1" applyFill="1" applyBorder="1" applyAlignment="1">
      <alignment horizontal="center" vertical="center"/>
    </xf>
    <xf numFmtId="0" fontId="7" fillId="0" borderId="0" xfId="0" applyFont="1" applyBorder="1"/>
    <xf numFmtId="0" fontId="7" fillId="0" borderId="0" xfId="0" applyFont="1" applyBorder="1" applyAlignment="1">
      <alignment horizontal="center"/>
    </xf>
    <xf numFmtId="0" fontId="7" fillId="0" borderId="0" xfId="0" applyFont="1" applyAlignment="1">
      <alignment wrapText="1"/>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wrapText="1"/>
    </xf>
    <xf numFmtId="0" fontId="8" fillId="0" borderId="17" xfId="0" applyFont="1" applyFill="1" applyBorder="1" applyAlignment="1">
      <alignment horizontal="center" vertical="center"/>
    </xf>
    <xf numFmtId="0" fontId="8" fillId="0" borderId="15" xfId="0" applyFont="1" applyBorder="1" applyAlignment="1">
      <alignment horizontal="center" vertical="center"/>
    </xf>
    <xf numFmtId="0" fontId="7" fillId="0" borderId="15" xfId="0" applyFont="1" applyBorder="1" applyAlignment="1">
      <alignment vertical="center" wrapText="1"/>
    </xf>
    <xf numFmtId="0" fontId="3" fillId="0" borderId="0" xfId="0" applyFont="1"/>
    <xf numFmtId="0" fontId="7" fillId="2" borderId="0" xfId="0" applyFont="1" applyFill="1"/>
    <xf numFmtId="0" fontId="8" fillId="2" borderId="0" xfId="0" applyFont="1" applyFill="1" applyAlignment="1">
      <alignment horizontal="center"/>
    </xf>
    <xf numFmtId="0" fontId="7" fillId="2" borderId="0" xfId="0" applyFont="1" applyFill="1" applyAlignment="1"/>
    <xf numFmtId="0" fontId="8" fillId="2" borderId="16" xfId="0" applyFont="1" applyFill="1" applyBorder="1" applyAlignment="1">
      <alignment horizontal="center" vertical="center"/>
    </xf>
    <xf numFmtId="0" fontId="0" fillId="2" borderId="0" xfId="0" applyFill="1"/>
    <xf numFmtId="0" fontId="8" fillId="2" borderId="17" xfId="0" applyFont="1" applyFill="1" applyBorder="1" applyAlignment="1">
      <alignment horizontal="center" vertical="center"/>
    </xf>
    <xf numFmtId="0" fontId="9" fillId="2" borderId="9"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23" xfId="0" applyFont="1" applyBorder="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13" fillId="2" borderId="1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xf>
    <xf numFmtId="0" fontId="15" fillId="3" borderId="0" xfId="0" applyFont="1" applyFill="1" applyBorder="1" applyAlignment="1">
      <alignment horizontal="center"/>
    </xf>
    <xf numFmtId="0" fontId="4" fillId="0" borderId="0" xfId="0" applyFont="1" applyAlignment="1">
      <alignment horizontal="center"/>
    </xf>
    <xf numFmtId="3" fontId="3" fillId="0" borderId="5" xfId="0" applyNumberFormat="1" applyFont="1" applyBorder="1" applyAlignment="1">
      <alignment horizontal="center" vertical="center"/>
    </xf>
    <xf numFmtId="0" fontId="8" fillId="0" borderId="13" xfId="0" applyFont="1" applyFill="1" applyBorder="1" applyAlignment="1">
      <alignment horizontal="center" vertical="center" wrapText="1"/>
    </xf>
    <xf numFmtId="0" fontId="4" fillId="0" borderId="0" xfId="0" applyFont="1" applyAlignment="1">
      <alignment horizontal="center" wrapText="1"/>
    </xf>
    <xf numFmtId="3" fontId="8"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xf>
    <xf numFmtId="3" fontId="6" fillId="0" borderId="7" xfId="0" applyNumberFormat="1" applyFont="1" applyBorder="1" applyAlignment="1">
      <alignment horizontal="center" vertical="center"/>
    </xf>
    <xf numFmtId="3" fontId="6" fillId="0" borderId="9" xfId="0" applyNumberFormat="1" applyFont="1" applyBorder="1" applyAlignment="1">
      <alignment horizontal="center" vertical="center"/>
    </xf>
    <xf numFmtId="0" fontId="4" fillId="0" borderId="0" xfId="0" applyFont="1" applyAlignment="1">
      <alignment horizontal="center"/>
    </xf>
    <xf numFmtId="0" fontId="3" fillId="0" borderId="16" xfId="0" applyFont="1" applyBorder="1" applyAlignment="1">
      <alignment horizontal="center" vertical="center"/>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13" xfId="0" applyFont="1" applyBorder="1" applyAlignment="1">
      <alignment horizontal="center" vertical="center"/>
    </xf>
    <xf numFmtId="0" fontId="15" fillId="3" borderId="14" xfId="0" applyFont="1" applyFill="1" applyBorder="1" applyAlignment="1">
      <alignment horizontal="center"/>
    </xf>
    <xf numFmtId="0" fontId="4" fillId="0" borderId="0" xfId="0" applyFont="1" applyAlignment="1">
      <alignment horizontal="center"/>
    </xf>
    <xf numFmtId="0" fontId="0" fillId="0" borderId="0" xfId="0" applyFill="1"/>
    <xf numFmtId="0" fontId="8" fillId="0" borderId="26"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center"/>
    </xf>
    <xf numFmtId="0" fontId="7" fillId="0" borderId="0" xfId="0" applyFont="1" applyFill="1" applyBorder="1" applyAlignment="1">
      <alignment horizontal="center" vertical="center" wrapText="1"/>
    </xf>
    <xf numFmtId="0" fontId="15" fillId="3" borderId="14" xfId="0" applyFont="1" applyFill="1" applyBorder="1" applyAlignment="1">
      <alignment horizontal="center"/>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9" xfId="0" applyFont="1" applyBorder="1" applyAlignment="1">
      <alignment horizontal="center" vertical="center" wrapText="1"/>
    </xf>
    <xf numFmtId="9" fontId="3" fillId="0" borderId="5" xfId="0" applyNumberFormat="1"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3" fontId="3" fillId="0" borderId="5" xfId="0" applyNumberFormat="1" applyFont="1" applyBorder="1" applyAlignment="1">
      <alignment horizontal="center" vertical="center"/>
    </xf>
    <xf numFmtId="0" fontId="7" fillId="0" borderId="5" xfId="0" applyFont="1" applyBorder="1" applyAlignment="1">
      <alignment horizontal="center" vertical="center"/>
    </xf>
    <xf numFmtId="9" fontId="6" fillId="0" borderId="5" xfId="0" applyNumberFormat="1" applyFont="1" applyBorder="1" applyAlignment="1">
      <alignment horizontal="center" vertical="center"/>
    </xf>
    <xf numFmtId="0" fontId="6" fillId="0" borderId="17" xfId="0" applyFont="1" applyBorder="1" applyAlignment="1">
      <alignment horizontal="center" vertical="center"/>
    </xf>
    <xf numFmtId="0" fontId="7" fillId="0" borderId="9" xfId="0" applyFont="1" applyFill="1" applyBorder="1" applyAlignment="1">
      <alignment horizontal="center" vertical="center" wrapText="1"/>
    </xf>
    <xf numFmtId="3" fontId="6" fillId="0" borderId="5" xfId="0" applyNumberFormat="1" applyFont="1" applyBorder="1" applyAlignment="1">
      <alignment horizontal="center" vertical="center"/>
    </xf>
    <xf numFmtId="3" fontId="7" fillId="0" borderId="5" xfId="0" applyNumberFormat="1" applyFont="1" applyFill="1" applyBorder="1" applyAlignment="1">
      <alignment horizontal="center" vertical="center"/>
    </xf>
    <xf numFmtId="0" fontId="0" fillId="0" borderId="17" xfId="0" applyBorder="1" applyAlignment="1">
      <alignment horizontal="center" vertical="center" wrapText="1"/>
    </xf>
    <xf numFmtId="9" fontId="3" fillId="0" borderId="5"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9" fontId="3" fillId="0" borderId="5"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3" fillId="0" borderId="5" xfId="0" applyFont="1" applyBorder="1" applyAlignment="1">
      <alignment horizontal="center" vertical="center"/>
    </xf>
    <xf numFmtId="0" fontId="13" fillId="0" borderId="17" xfId="0" applyFont="1" applyBorder="1" applyAlignment="1">
      <alignment horizontal="center" vertic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6" fillId="0" borderId="5" xfId="0" applyFont="1" applyBorder="1" applyAlignment="1">
      <alignment horizontal="center" vertical="center"/>
    </xf>
    <xf numFmtId="0" fontId="3" fillId="2" borderId="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7" fillId="0" borderId="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9"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7" xfId="0" applyFont="1" applyFill="1" applyBorder="1" applyAlignment="1">
      <alignment horizontal="center" vertical="center"/>
    </xf>
    <xf numFmtId="0" fontId="16"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17" xfId="0" applyFont="1" applyFill="1" applyBorder="1" applyAlignment="1">
      <alignment vertical="center" wrapText="1"/>
    </xf>
    <xf numFmtId="0" fontId="7" fillId="0" borderId="9" xfId="0" applyFont="1" applyFill="1" applyBorder="1" applyAlignment="1">
      <alignment vertical="center" wrapText="1"/>
    </xf>
    <xf numFmtId="0" fontId="7" fillId="0" borderId="13" xfId="0" applyFont="1" applyFill="1" applyBorder="1" applyAlignment="1">
      <alignment vertical="center" wrapText="1"/>
    </xf>
    <xf numFmtId="9" fontId="6" fillId="0" borderId="13" xfId="0" applyNumberFormat="1" applyFont="1" applyBorder="1" applyAlignment="1">
      <alignment horizontal="center" vertical="center"/>
    </xf>
    <xf numFmtId="0" fontId="7" fillId="2" borderId="5" xfId="0" applyFont="1" applyFill="1" applyBorder="1" applyAlignment="1">
      <alignment vertical="center" wrapText="1"/>
    </xf>
    <xf numFmtId="0" fontId="7" fillId="0" borderId="5" xfId="0" applyFont="1" applyBorder="1" applyAlignment="1">
      <alignment vertical="center"/>
    </xf>
    <xf numFmtId="0" fontId="13" fillId="0" borderId="5" xfId="0" applyFont="1" applyFill="1" applyBorder="1" applyAlignment="1">
      <alignment vertical="center" wrapText="1"/>
    </xf>
    <xf numFmtId="0" fontId="7" fillId="2" borderId="5" xfId="0" applyFont="1" applyFill="1" applyBorder="1" applyAlignment="1">
      <alignment vertical="center"/>
    </xf>
    <xf numFmtId="0" fontId="7" fillId="0" borderId="5" xfId="0" applyFont="1" applyBorder="1" applyAlignment="1">
      <alignment vertical="center" wrapText="1"/>
    </xf>
    <xf numFmtId="0" fontId="7" fillId="0" borderId="17" xfId="0" applyFont="1" applyBorder="1" applyAlignment="1">
      <alignment vertical="center" wrapText="1"/>
    </xf>
    <xf numFmtId="0" fontId="7" fillId="0" borderId="27" xfId="0" applyFont="1" applyFill="1" applyBorder="1" applyAlignment="1">
      <alignment vertical="center" wrapText="1"/>
    </xf>
    <xf numFmtId="0" fontId="7" fillId="0" borderId="28" xfId="0" applyFont="1" applyBorder="1" applyAlignment="1">
      <alignment vertical="center" wrapText="1"/>
    </xf>
    <xf numFmtId="0" fontId="7" fillId="0" borderId="5" xfId="0" applyFont="1" applyFill="1" applyBorder="1" applyAlignment="1">
      <alignment vertical="center"/>
    </xf>
    <xf numFmtId="0" fontId="7" fillId="0" borderId="10" xfId="0" applyFont="1" applyFill="1" applyBorder="1" applyAlignment="1">
      <alignment vertical="center" wrapText="1"/>
    </xf>
    <xf numFmtId="0" fontId="7" fillId="0" borderId="2" xfId="0" applyFont="1" applyFill="1" applyBorder="1" applyAlignment="1">
      <alignment vertical="center" wrapText="1"/>
    </xf>
    <xf numFmtId="0" fontId="6" fillId="0" borderId="3" xfId="0" applyFont="1" applyBorder="1" applyAlignment="1">
      <alignment horizontal="center" vertical="center"/>
    </xf>
    <xf numFmtId="0" fontId="6" fillId="0" borderId="29" xfId="0" applyFont="1" applyBorder="1" applyAlignment="1">
      <alignment horizontal="center" vertical="center"/>
    </xf>
    <xf numFmtId="0" fontId="7" fillId="0" borderId="12" xfId="0" applyFont="1" applyFill="1" applyBorder="1" applyAlignment="1">
      <alignment vertical="center" wrapText="1"/>
    </xf>
    <xf numFmtId="9" fontId="7" fillId="0" borderId="19" xfId="0" applyNumberFormat="1" applyFont="1" applyFill="1" applyBorder="1" applyAlignment="1">
      <alignment vertical="center" wrapText="1"/>
    </xf>
    <xf numFmtId="0" fontId="7" fillId="2" borderId="13" xfId="0" applyFont="1" applyFill="1" applyBorder="1" applyAlignment="1">
      <alignment horizontal="center" vertical="center"/>
    </xf>
    <xf numFmtId="0" fontId="7" fillId="0" borderId="6" xfId="0" applyFont="1" applyFill="1" applyBorder="1" applyAlignment="1">
      <alignment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9" fontId="7" fillId="2" borderId="9" xfId="0" applyNumberFormat="1" applyFont="1" applyFill="1" applyBorder="1" applyAlignment="1">
      <alignment horizontal="center" vertical="center"/>
    </xf>
    <xf numFmtId="9" fontId="7" fillId="2" borderId="13" xfId="0" applyNumberFormat="1" applyFont="1" applyFill="1" applyBorder="1" applyAlignment="1">
      <alignment horizontal="center" vertical="center"/>
    </xf>
    <xf numFmtId="9" fontId="7" fillId="2" borderId="17" xfId="0" applyNumberFormat="1" applyFont="1" applyFill="1" applyBorder="1" applyAlignment="1">
      <alignment horizontal="center" vertical="center"/>
    </xf>
    <xf numFmtId="0" fontId="6" fillId="0" borderId="25" xfId="0" applyFont="1" applyBorder="1" applyAlignment="1">
      <alignment horizontal="center" vertical="center"/>
    </xf>
    <xf numFmtId="0" fontId="7" fillId="0" borderId="6" xfId="0" applyFont="1" applyBorder="1" applyAlignment="1">
      <alignment vertical="center" wrapText="1"/>
    </xf>
    <xf numFmtId="0" fontId="7" fillId="0" borderId="8"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9" xfId="0" applyFont="1" applyFill="1" applyBorder="1" applyAlignment="1">
      <alignment horizontal="center" vertical="center"/>
    </xf>
    <xf numFmtId="0" fontId="7" fillId="0" borderId="13" xfId="0" applyFont="1" applyFill="1" applyBorder="1" applyAlignment="1">
      <alignment horizontal="center" vertical="center"/>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22" xfId="0" applyFont="1" applyBorder="1" applyAlignment="1">
      <alignment horizontal="center" vertical="center"/>
    </xf>
    <xf numFmtId="9" fontId="3" fillId="0" borderId="13"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xf>
    <xf numFmtId="9" fontId="3" fillId="0" borderId="13" xfId="0" applyNumberFormat="1" applyFont="1" applyBorder="1" applyAlignment="1">
      <alignment horizontal="center" vertical="center"/>
    </xf>
    <xf numFmtId="10" fontId="6" fillId="0" borderId="13" xfId="0" applyNumberFormat="1" applyFont="1" applyBorder="1" applyAlignment="1">
      <alignment horizontal="center" vertical="center"/>
    </xf>
    <xf numFmtId="0" fontId="8" fillId="0" borderId="22" xfId="0" applyFont="1" applyFill="1" applyBorder="1" applyAlignment="1">
      <alignment horizontal="center" vertical="center" wrapText="1"/>
    </xf>
    <xf numFmtId="3" fontId="7" fillId="2" borderId="13" xfId="0" applyNumberFormat="1" applyFont="1" applyFill="1" applyBorder="1" applyAlignment="1">
      <alignment horizontal="center" vertical="center"/>
    </xf>
    <xf numFmtId="0" fontId="3" fillId="2" borderId="13" xfId="0" applyFont="1" applyFill="1" applyBorder="1" applyAlignment="1">
      <alignment horizontal="center" wrapText="1"/>
    </xf>
    <xf numFmtId="0" fontId="6" fillId="2" borderId="21" xfId="0" applyFont="1" applyFill="1" applyBorder="1" applyAlignment="1">
      <alignment horizontal="center" vertical="center"/>
    </xf>
    <xf numFmtId="0" fontId="13" fillId="0" borderId="13" xfId="0" applyFont="1" applyFill="1" applyBorder="1" applyAlignment="1">
      <alignment vertical="center" wrapText="1"/>
    </xf>
    <xf numFmtId="0" fontId="11" fillId="0" borderId="13"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7" fillId="0" borderId="13" xfId="0" applyFont="1" applyBorder="1" applyAlignment="1">
      <alignment vertical="center" wrapText="1"/>
    </xf>
    <xf numFmtId="0" fontId="7" fillId="0" borderId="35" xfId="0" applyFont="1" applyBorder="1" applyAlignment="1">
      <alignment horizontal="center" vertical="center"/>
    </xf>
    <xf numFmtId="0" fontId="3" fillId="0" borderId="18" xfId="0" applyFont="1" applyBorder="1" applyAlignment="1">
      <alignment horizontal="center" vertical="center"/>
    </xf>
    <xf numFmtId="0" fontId="3" fillId="0" borderId="29" xfId="0" applyFont="1" applyBorder="1" applyAlignment="1">
      <alignment horizontal="center" vertical="center"/>
    </xf>
    <xf numFmtId="1" fontId="7" fillId="0" borderId="10"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7" fillId="0" borderId="13" xfId="0" applyFont="1" applyFill="1" applyBorder="1" applyAlignment="1">
      <alignment vertical="center"/>
    </xf>
    <xf numFmtId="3" fontId="3" fillId="0" borderId="5"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0" fontId="4" fillId="0" borderId="0" xfId="0" applyFont="1" applyAlignment="1">
      <alignment horizontal="center" vertical="center"/>
    </xf>
    <xf numFmtId="0" fontId="7" fillId="0" borderId="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5" fillId="3" borderId="15" xfId="0" applyFont="1" applyFill="1" applyBorder="1" applyAlignment="1">
      <alignment horizontal="center"/>
    </xf>
    <xf numFmtId="0" fontId="18" fillId="3" borderId="12"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21" xfId="0" applyFont="1" applyFill="1" applyBorder="1" applyAlignment="1">
      <alignment horizontal="center" vertical="center"/>
    </xf>
    <xf numFmtId="0" fontId="15" fillId="3" borderId="12" xfId="0" applyFont="1" applyFill="1" applyBorder="1" applyAlignment="1">
      <alignment horizontal="center"/>
    </xf>
    <xf numFmtId="0" fontId="15" fillId="3" borderId="14" xfId="0" applyFont="1" applyFill="1" applyBorder="1" applyAlignment="1">
      <alignment horizontal="center"/>
    </xf>
    <xf numFmtId="0" fontId="15" fillId="3" borderId="21" xfId="0" applyFont="1" applyFill="1" applyBorder="1" applyAlignment="1">
      <alignment horizont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4" fillId="0" borderId="0" xfId="0" applyFont="1" applyAlignment="1">
      <alignment horizontal="center"/>
    </xf>
    <xf numFmtId="0" fontId="5" fillId="3" borderId="1" xfId="0" applyFont="1" applyFill="1" applyBorder="1" applyAlignment="1">
      <alignment horizontal="center"/>
    </xf>
    <xf numFmtId="0" fontId="18" fillId="3" borderId="38"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16" xfId="0" applyFont="1" applyFill="1" applyBorder="1" applyAlignment="1">
      <alignment horizontal="center" vertical="center"/>
    </xf>
    <xf numFmtId="0" fontId="15" fillId="3" borderId="38" xfId="0" applyFont="1" applyFill="1" applyBorder="1" applyAlignment="1">
      <alignment horizontal="center"/>
    </xf>
    <xf numFmtId="0" fontId="15" fillId="3" borderId="4" xfId="0" applyFont="1" applyFill="1" applyBorder="1" applyAlignment="1">
      <alignment horizontal="center"/>
    </xf>
    <xf numFmtId="0" fontId="15" fillId="3" borderId="16" xfId="0" applyFont="1" applyFill="1" applyBorder="1" applyAlignment="1">
      <alignment horizont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4" fillId="0" borderId="0" xfId="0" applyFont="1" applyAlignment="1">
      <alignment horizontal="center" wrapText="1"/>
    </xf>
    <xf numFmtId="0" fontId="5" fillId="3" borderId="15" xfId="0" applyFont="1" applyFill="1" applyBorder="1" applyAlignment="1">
      <alignment horizontal="center" wrapText="1"/>
    </xf>
    <xf numFmtId="0" fontId="18" fillId="3" borderId="12"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5" fillId="3" borderId="12" xfId="0" applyFont="1" applyFill="1" applyBorder="1" applyAlignment="1">
      <alignment horizontal="center" wrapText="1"/>
    </xf>
    <xf numFmtId="0" fontId="15" fillId="3" borderId="14" xfId="0" applyFont="1" applyFill="1" applyBorder="1" applyAlignment="1">
      <alignment horizontal="center" wrapText="1"/>
    </xf>
    <xf numFmtId="0" fontId="15" fillId="3" borderId="21" xfId="0" applyFont="1" applyFill="1" applyBorder="1" applyAlignment="1">
      <alignment horizontal="center" wrapText="1"/>
    </xf>
    <xf numFmtId="0" fontId="7" fillId="0" borderId="5" xfId="0" applyFont="1" applyFill="1" applyBorder="1" applyAlignment="1">
      <alignment horizontal="center" vertical="center" wrapText="1"/>
    </xf>
    <xf numFmtId="0" fontId="0" fillId="0" borderId="17" xfId="0" applyBorder="1" applyAlignment="1">
      <alignment horizontal="center" vertical="center" wrapText="1"/>
    </xf>
    <xf numFmtId="0" fontId="6" fillId="0" borderId="39" xfId="0" applyFont="1" applyBorder="1" applyAlignment="1">
      <alignment horizontal="center" wrapText="1"/>
    </xf>
    <xf numFmtId="0" fontId="6" fillId="0" borderId="40" xfId="0" applyFont="1" applyBorder="1" applyAlignment="1">
      <alignment horizontal="center" wrapText="1"/>
    </xf>
    <xf numFmtId="0" fontId="6" fillId="0" borderId="41" xfId="0" applyFont="1" applyBorder="1" applyAlignment="1">
      <alignment horizontal="center" wrapText="1"/>
    </xf>
    <xf numFmtId="0" fontId="3" fillId="0" borderId="3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9" fillId="0" borderId="5" xfId="0" applyFont="1" applyBorder="1" applyAlignment="1">
      <alignment horizontal="center" vertical="center" wrapText="1"/>
    </xf>
    <xf numFmtId="0" fontId="0" fillId="0" borderId="9" xfId="0" applyBorder="1" applyAlignment="1">
      <alignment horizontal="center" vertical="center" wrapText="1"/>
    </xf>
    <xf numFmtId="0" fontId="7" fillId="0" borderId="3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4" fillId="3" borderId="12" xfId="0" applyFont="1" applyFill="1" applyBorder="1" applyAlignment="1">
      <alignment horizontal="center" vertical="center"/>
    </xf>
    <xf numFmtId="0" fontId="14" fillId="3" borderId="14"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20" fillId="3" borderId="38"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38" xfId="0" applyFont="1" applyFill="1" applyBorder="1" applyAlignment="1">
      <alignment horizontal="center"/>
    </xf>
    <xf numFmtId="0" fontId="20" fillId="3" borderId="4" xfId="0" applyFont="1" applyFill="1" applyBorder="1" applyAlignment="1">
      <alignment horizontal="center"/>
    </xf>
    <xf numFmtId="0" fontId="20" fillId="3" borderId="16" xfId="0" applyFont="1" applyFill="1" applyBorder="1" applyAlignment="1">
      <alignment horizontal="center"/>
    </xf>
    <xf numFmtId="0" fontId="13" fillId="2" borderId="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9" xfId="0" applyFont="1" applyBorder="1" applyAlignment="1">
      <alignment horizontal="center" vertical="center" wrapText="1"/>
    </xf>
    <xf numFmtId="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0" fillId="0" borderId="17" xfId="0" applyBorder="1" applyAlignment="1">
      <alignment horizontal="center" vertical="center"/>
    </xf>
    <xf numFmtId="0" fontId="18" fillId="3" borderId="24"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42" xfId="0" applyFont="1" applyFill="1" applyBorder="1" applyAlignment="1">
      <alignment horizontal="center" vertical="center"/>
    </xf>
    <xf numFmtId="0" fontId="7" fillId="0" borderId="5"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9" fontId="7" fillId="0" borderId="5"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9" fontId="7" fillId="0" borderId="5" xfId="0" applyNumberFormat="1" applyFont="1" applyBorder="1" applyAlignment="1">
      <alignment horizontal="center" vertical="center" wrapText="1"/>
    </xf>
    <xf numFmtId="9" fontId="7" fillId="0" borderId="17" xfId="0" applyNumberFormat="1"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17" xfId="0" applyNumberFormat="1" applyFont="1" applyFill="1" applyBorder="1" applyAlignment="1">
      <alignment horizontal="center" vertical="center" wrapText="1"/>
    </xf>
    <xf numFmtId="9" fontId="7" fillId="2" borderId="5" xfId="0" applyNumberFormat="1" applyFont="1" applyFill="1" applyBorder="1" applyAlignment="1">
      <alignment horizontal="center" vertical="center" wrapText="1"/>
    </xf>
    <xf numFmtId="9" fontId="7" fillId="2" borderId="17" xfId="0" applyNumberFormat="1" applyFont="1" applyFill="1" applyBorder="1" applyAlignment="1">
      <alignment horizontal="center" vertical="center" wrapText="1"/>
    </xf>
    <xf numFmtId="9" fontId="7" fillId="0" borderId="5" xfId="0" applyNumberFormat="1" applyFont="1" applyFill="1" applyBorder="1" applyAlignment="1">
      <alignment horizontal="center" vertical="center"/>
    </xf>
    <xf numFmtId="9" fontId="7" fillId="0" borderId="17" xfId="0" applyNumberFormat="1" applyFont="1" applyFill="1" applyBorder="1" applyAlignment="1">
      <alignment horizontal="center" vertical="center"/>
    </xf>
    <xf numFmtId="0" fontId="7" fillId="2" borderId="17" xfId="0" applyFont="1" applyFill="1" applyBorder="1" applyAlignment="1">
      <alignment horizontal="center" vertical="center" wrapText="1"/>
    </xf>
    <xf numFmtId="0" fontId="5" fillId="3" borderId="10"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7" fillId="0" borderId="9" xfId="0" applyFont="1" applyBorder="1" applyAlignment="1">
      <alignment horizontal="center" vertical="center"/>
    </xf>
    <xf numFmtId="0" fontId="7" fillId="0" borderId="5" xfId="0" applyFont="1" applyFill="1" applyBorder="1" applyAlignment="1">
      <alignment horizontal="center" vertical="top" wrapText="1"/>
    </xf>
    <xf numFmtId="0" fontId="7" fillId="0" borderId="9" xfId="0" applyFont="1" applyFill="1" applyBorder="1" applyAlignment="1">
      <alignment horizontal="center" vertical="top" wrapText="1"/>
    </xf>
    <xf numFmtId="0" fontId="13" fillId="0" borderId="5" xfId="0" applyFont="1" applyBorder="1" applyAlignment="1">
      <alignment horizontal="center" vertical="center"/>
    </xf>
    <xf numFmtId="0" fontId="13" fillId="0" borderId="17"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17" xfId="0" applyFont="1" applyBorder="1" applyAlignment="1">
      <alignment horizontal="center" vertical="center"/>
    </xf>
    <xf numFmtId="0" fontId="7" fillId="0" borderId="17" xfId="0" applyFont="1" applyBorder="1" applyAlignment="1">
      <alignment horizontal="center"/>
    </xf>
    <xf numFmtId="0" fontId="13" fillId="0" borderId="1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7" fillId="0" borderId="17" xfId="0" applyFont="1" applyBorder="1" applyAlignment="1">
      <alignment horizontal="center" vertical="center"/>
    </xf>
    <xf numFmtId="0" fontId="7" fillId="0" borderId="24" xfId="0" applyFont="1" applyFill="1" applyBorder="1" applyAlignment="1">
      <alignment horizontal="center" vertical="center" wrapText="1"/>
    </xf>
    <xf numFmtId="0" fontId="8" fillId="0" borderId="43" xfId="0" applyFont="1" applyBorder="1" applyAlignment="1">
      <alignment horizontal="center" vertical="center"/>
    </xf>
    <xf numFmtId="0" fontId="8" fillId="0" borderId="26" xfId="0" applyFont="1" applyBorder="1" applyAlignment="1">
      <alignment horizontal="center" vertical="center"/>
    </xf>
    <xf numFmtId="0" fontId="14" fillId="3" borderId="15" xfId="0" applyFont="1" applyFill="1" applyBorder="1" applyAlignment="1">
      <alignment horizontal="center"/>
    </xf>
    <xf numFmtId="0" fontId="14" fillId="3" borderId="21" xfId="0" applyFont="1" applyFill="1" applyBorder="1" applyAlignment="1">
      <alignment horizontal="center" vertical="center"/>
    </xf>
    <xf numFmtId="0" fontId="14" fillId="3" borderId="12" xfId="0" applyFont="1" applyFill="1" applyBorder="1" applyAlignment="1">
      <alignment horizontal="center"/>
    </xf>
    <xf numFmtId="0" fontId="14" fillId="3" borderId="14" xfId="0" applyFont="1" applyFill="1" applyBorder="1" applyAlignment="1">
      <alignment horizontal="center"/>
    </xf>
    <xf numFmtId="0" fontId="14" fillId="3"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8" fillId="0" borderId="0" xfId="0" applyFont="1" applyAlignment="1">
      <alignment horizontal="center"/>
    </xf>
    <xf numFmtId="0" fontId="7" fillId="0" borderId="5" xfId="0" applyFont="1" applyFill="1" applyBorder="1" applyAlignment="1">
      <alignment horizontal="center" wrapText="1"/>
    </xf>
    <xf numFmtId="0" fontId="0" fillId="0" borderId="17" xfId="0" applyBorder="1" applyAlignment="1">
      <alignment horizontal="center" wrapText="1"/>
    </xf>
    <xf numFmtId="0" fontId="0" fillId="0" borderId="9" xfId="0" applyBorder="1" applyAlignment="1">
      <alignment horizontal="center" wrapTex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1104900</xdr:colOff>
      <xdr:row>5</xdr:row>
      <xdr:rowOff>0</xdr:rowOff>
    </xdr:to>
    <xdr:pic>
      <xdr:nvPicPr>
        <xdr:cNvPr id="1159" name="Imagen 4"/>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1049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1104900</xdr:colOff>
      <xdr:row>5</xdr:row>
      <xdr:rowOff>47625</xdr:rowOff>
    </xdr:to>
    <xdr:pic>
      <xdr:nvPicPr>
        <xdr:cNvPr id="2169" name="Imagen 4"/>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1049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1104900</xdr:colOff>
      <xdr:row>4</xdr:row>
      <xdr:rowOff>247650</xdr:rowOff>
    </xdr:to>
    <xdr:pic>
      <xdr:nvPicPr>
        <xdr:cNvPr id="3193" name="Imagen 4"/>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1049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85725</xdr:colOff>
      <xdr:row>5</xdr:row>
      <xdr:rowOff>114300</xdr:rowOff>
    </xdr:to>
    <xdr:pic>
      <xdr:nvPicPr>
        <xdr:cNvPr id="4217" name="Imagen 4"/>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1049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1104900</xdr:colOff>
      <xdr:row>5</xdr:row>
      <xdr:rowOff>66675</xdr:rowOff>
    </xdr:to>
    <xdr:pic>
      <xdr:nvPicPr>
        <xdr:cNvPr id="5230" name="Imagen 4"/>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1049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4</xdr:row>
      <xdr:rowOff>247650</xdr:rowOff>
    </xdr:to>
    <xdr:pic>
      <xdr:nvPicPr>
        <xdr:cNvPr id="6254" name="Imagen 4"/>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1049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xdr:colOff>
      <xdr:row>4</xdr:row>
      <xdr:rowOff>247650</xdr:rowOff>
    </xdr:to>
    <xdr:pic>
      <xdr:nvPicPr>
        <xdr:cNvPr id="7278" name="Imagen 4"/>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1049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1104900</xdr:colOff>
      <xdr:row>3</xdr:row>
      <xdr:rowOff>495300</xdr:rowOff>
    </xdr:to>
    <xdr:pic>
      <xdr:nvPicPr>
        <xdr:cNvPr id="8302" name="Imagen 4"/>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1049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6"/>
  <sheetViews>
    <sheetView zoomScale="50" zoomScaleNormal="50" workbookViewId="0">
      <selection activeCell="M1" sqref="M1:N65536"/>
    </sheetView>
  </sheetViews>
  <sheetFormatPr baseColWidth="10" defaultRowHeight="15" x14ac:dyDescent="0.25"/>
  <cols>
    <col min="1" max="1" width="17.28515625" customWidth="1"/>
    <col min="2" max="2" width="15.42578125" customWidth="1"/>
    <col min="3" max="3" width="17" customWidth="1"/>
    <col min="4" max="4" width="15.28515625" customWidth="1"/>
    <col min="6" max="6" width="17.85546875" customWidth="1"/>
  </cols>
  <sheetData>
    <row r="1" spans="1:18" x14ac:dyDescent="0.25">
      <c r="A1" s="1"/>
      <c r="B1" s="1"/>
      <c r="C1" s="1"/>
      <c r="D1" s="1"/>
      <c r="E1" s="1"/>
      <c r="F1" s="1"/>
      <c r="G1" s="1"/>
      <c r="H1" s="1"/>
      <c r="I1" s="1"/>
      <c r="J1" s="117"/>
      <c r="K1" s="117"/>
      <c r="L1" s="117"/>
      <c r="M1" s="1"/>
      <c r="N1" s="1"/>
    </row>
    <row r="2" spans="1:18" ht="18" x14ac:dyDescent="0.25">
      <c r="A2" s="292" t="s">
        <v>0</v>
      </c>
      <c r="B2" s="292"/>
      <c r="C2" s="292"/>
      <c r="D2" s="292"/>
      <c r="E2" s="292"/>
      <c r="F2" s="292"/>
      <c r="G2" s="292"/>
      <c r="H2" s="292"/>
      <c r="I2" s="292"/>
      <c r="J2" s="292"/>
      <c r="K2" s="292"/>
      <c r="L2" s="292"/>
      <c r="M2" s="292"/>
      <c r="N2" s="292"/>
      <c r="O2" s="292"/>
      <c r="P2" s="292"/>
      <c r="Q2" s="292"/>
      <c r="R2" s="292"/>
    </row>
    <row r="3" spans="1:18" ht="18" x14ac:dyDescent="0.25">
      <c r="A3" s="292" t="s">
        <v>1</v>
      </c>
      <c r="B3" s="292"/>
      <c r="C3" s="292"/>
      <c r="D3" s="292"/>
      <c r="E3" s="292"/>
      <c r="F3" s="292"/>
      <c r="G3" s="292"/>
      <c r="H3" s="292"/>
      <c r="I3" s="292"/>
      <c r="J3" s="292"/>
      <c r="K3" s="292"/>
      <c r="L3" s="292"/>
      <c r="M3" s="292"/>
      <c r="N3" s="292"/>
    </row>
    <row r="4" spans="1:18" ht="18" x14ac:dyDescent="0.25">
      <c r="A4" s="2"/>
      <c r="B4" s="2"/>
      <c r="C4" s="2"/>
      <c r="D4" s="2"/>
      <c r="E4" s="2"/>
      <c r="F4" s="2"/>
      <c r="G4" s="2"/>
      <c r="H4" s="2"/>
      <c r="I4" s="2"/>
      <c r="J4" s="137"/>
      <c r="K4" s="137"/>
      <c r="L4" s="137"/>
      <c r="M4" s="2"/>
      <c r="N4" s="2"/>
    </row>
    <row r="5" spans="1:18" ht="19.5" customHeight="1" x14ac:dyDescent="0.25">
      <c r="A5" s="1"/>
      <c r="B5" s="1"/>
      <c r="C5" s="1"/>
      <c r="D5" s="1"/>
      <c r="E5" s="1"/>
      <c r="F5" s="1"/>
      <c r="G5" s="1"/>
      <c r="H5" s="1"/>
      <c r="I5" s="1"/>
      <c r="J5" s="117"/>
      <c r="K5" s="117"/>
      <c r="L5" s="117"/>
      <c r="M5" s="1"/>
      <c r="N5" s="1"/>
    </row>
    <row r="6" spans="1:18" ht="27" customHeight="1" x14ac:dyDescent="0.25">
      <c r="A6" s="296" t="s">
        <v>2</v>
      </c>
      <c r="B6" s="296"/>
      <c r="C6" s="296"/>
      <c r="D6" s="3"/>
      <c r="E6" s="4"/>
      <c r="F6" s="1"/>
      <c r="G6" s="1"/>
      <c r="H6" s="1"/>
      <c r="I6" s="1"/>
      <c r="J6" s="117"/>
      <c r="K6" s="117"/>
      <c r="L6" s="117"/>
      <c r="M6" s="1"/>
      <c r="N6" s="1"/>
    </row>
    <row r="7" spans="1:18" ht="29.25" thickBot="1" x14ac:dyDescent="0.3">
      <c r="A7" s="5" t="s">
        <v>3</v>
      </c>
      <c r="B7" s="5" t="s">
        <v>4</v>
      </c>
      <c r="C7" s="26" t="s">
        <v>5</v>
      </c>
      <c r="D7" s="6"/>
      <c r="E7" s="1"/>
      <c r="F7" s="1"/>
      <c r="G7" s="1"/>
      <c r="H7" s="1"/>
      <c r="I7" s="1"/>
      <c r="J7" s="117"/>
      <c r="K7" s="117"/>
      <c r="L7" s="117"/>
      <c r="M7" s="1"/>
      <c r="N7" s="1"/>
    </row>
    <row r="8" spans="1:18" ht="26.25" thickBot="1" x14ac:dyDescent="0.3">
      <c r="A8" s="27" t="s">
        <v>6</v>
      </c>
      <c r="B8" s="7" t="s">
        <v>6</v>
      </c>
      <c r="C8" s="8" t="s">
        <v>7</v>
      </c>
      <c r="D8" s="9"/>
      <c r="E8" s="10"/>
      <c r="F8" s="10"/>
      <c r="G8" s="10"/>
      <c r="H8" s="10"/>
      <c r="I8" s="10"/>
      <c r="J8" s="10"/>
      <c r="K8" s="10"/>
      <c r="L8" s="10"/>
      <c r="M8" s="10"/>
      <c r="N8" s="10"/>
    </row>
    <row r="9" spans="1:18" ht="15.75" thickBot="1" x14ac:dyDescent="0.3">
      <c r="A9" s="11"/>
      <c r="B9" s="11"/>
      <c r="C9" s="11"/>
      <c r="D9" s="12"/>
      <c r="E9" s="1"/>
      <c r="F9" s="13"/>
      <c r="G9" s="1"/>
      <c r="H9" s="1"/>
      <c r="I9" s="1"/>
      <c r="J9" s="117"/>
      <c r="K9" s="117"/>
      <c r="L9" s="117"/>
      <c r="M9" s="1"/>
      <c r="N9" s="14"/>
    </row>
    <row r="10" spans="1:18" ht="18.75" thickBot="1" x14ac:dyDescent="0.3">
      <c r="A10" s="297" t="s">
        <v>8</v>
      </c>
      <c r="B10" s="298"/>
      <c r="C10" s="298"/>
      <c r="D10" s="298"/>
      <c r="E10" s="298"/>
      <c r="F10" s="299"/>
      <c r="G10" s="300">
        <v>2016</v>
      </c>
      <c r="H10" s="301"/>
      <c r="I10" s="301"/>
      <c r="J10" s="301"/>
      <c r="K10" s="301"/>
      <c r="L10" s="301"/>
      <c r="M10" s="302"/>
      <c r="N10" s="1"/>
    </row>
    <row r="11" spans="1:18" ht="41.25" thickBot="1" x14ac:dyDescent="0.3">
      <c r="A11" s="30" t="s">
        <v>9</v>
      </c>
      <c r="B11" s="31" t="s">
        <v>10</v>
      </c>
      <c r="C11" s="31" t="s">
        <v>11</v>
      </c>
      <c r="D11" s="31" t="s">
        <v>12</v>
      </c>
      <c r="E11" s="32" t="s">
        <v>13</v>
      </c>
      <c r="F11" s="31" t="s">
        <v>14</v>
      </c>
      <c r="G11" s="31" t="s">
        <v>15</v>
      </c>
      <c r="H11" s="31" t="s">
        <v>16</v>
      </c>
      <c r="I11" s="31" t="s">
        <v>17</v>
      </c>
      <c r="J11" s="207" t="s">
        <v>261</v>
      </c>
      <c r="K11" s="207" t="s">
        <v>262</v>
      </c>
      <c r="L11" s="207" t="s">
        <v>263</v>
      </c>
      <c r="M11" s="31" t="s">
        <v>18</v>
      </c>
      <c r="N11" s="1"/>
    </row>
    <row r="12" spans="1:18" ht="69" customHeight="1" thickBot="1" x14ac:dyDescent="0.3">
      <c r="A12" s="293" t="s">
        <v>22</v>
      </c>
      <c r="B12" s="293">
        <v>12011</v>
      </c>
      <c r="C12" s="293" t="s">
        <v>19</v>
      </c>
      <c r="D12" s="293" t="s">
        <v>20</v>
      </c>
      <c r="E12" s="15">
        <v>115</v>
      </c>
      <c r="F12" s="16" t="s">
        <v>26</v>
      </c>
      <c r="G12" s="138">
        <v>8</v>
      </c>
      <c r="H12" s="138">
        <v>6</v>
      </c>
      <c r="I12" s="138">
        <v>10</v>
      </c>
      <c r="J12" s="138">
        <v>11</v>
      </c>
      <c r="K12" s="288">
        <v>9</v>
      </c>
      <c r="L12" s="288">
        <v>16</v>
      </c>
      <c r="M12" s="141">
        <f>SUM(G12:L12)</f>
        <v>60</v>
      </c>
      <c r="N12" s="1"/>
    </row>
    <row r="13" spans="1:18" ht="99" customHeight="1" thickBot="1" x14ac:dyDescent="0.3">
      <c r="A13" s="294"/>
      <c r="B13" s="294"/>
      <c r="C13" s="294"/>
      <c r="D13" s="295"/>
      <c r="E13" s="29">
        <v>150</v>
      </c>
      <c r="F13" s="16" t="s">
        <v>27</v>
      </c>
      <c r="G13" s="17">
        <v>12</v>
      </c>
      <c r="H13" s="17">
        <v>17</v>
      </c>
      <c r="I13" s="17">
        <v>21</v>
      </c>
      <c r="J13" s="138">
        <v>9</v>
      </c>
      <c r="K13" s="288">
        <v>15</v>
      </c>
      <c r="L13" s="288">
        <v>11</v>
      </c>
      <c r="M13" s="141">
        <f>SUM(G13:L13)</f>
        <v>85</v>
      </c>
      <c r="N13" s="1"/>
    </row>
    <row r="14" spans="1:18" ht="51" x14ac:dyDescent="0.25">
      <c r="A14" s="294"/>
      <c r="B14" s="294"/>
      <c r="C14" s="294"/>
      <c r="D14" s="293" t="s">
        <v>21</v>
      </c>
      <c r="E14" s="18">
        <v>1100</v>
      </c>
      <c r="F14" s="19" t="s">
        <v>23</v>
      </c>
      <c r="G14" s="20">
        <v>80</v>
      </c>
      <c r="H14" s="20">
        <v>60</v>
      </c>
      <c r="I14" s="20">
        <v>100</v>
      </c>
      <c r="J14" s="20">
        <v>110</v>
      </c>
      <c r="K14" s="289">
        <v>90</v>
      </c>
      <c r="L14" s="289">
        <v>160</v>
      </c>
      <c r="M14" s="142">
        <f>SUM(G14:L14)</f>
        <v>600</v>
      </c>
      <c r="N14" s="1"/>
    </row>
    <row r="15" spans="1:18" ht="72" customHeight="1" x14ac:dyDescent="0.25">
      <c r="A15" s="294"/>
      <c r="B15" s="294"/>
      <c r="C15" s="294"/>
      <c r="D15" s="294"/>
      <c r="E15" s="21">
        <v>1000</v>
      </c>
      <c r="F15" s="22" t="s">
        <v>24</v>
      </c>
      <c r="G15" s="23">
        <v>72</v>
      </c>
      <c r="H15" s="23">
        <v>54</v>
      </c>
      <c r="I15" s="23">
        <v>90</v>
      </c>
      <c r="J15" s="23">
        <v>99</v>
      </c>
      <c r="K15" s="290">
        <v>81</v>
      </c>
      <c r="L15" s="290">
        <v>144</v>
      </c>
      <c r="M15" s="143">
        <f>SUM(G15:L15)</f>
        <v>540</v>
      </c>
      <c r="N15" s="1"/>
    </row>
    <row r="16" spans="1:18" ht="64.5" customHeight="1" thickBot="1" x14ac:dyDescent="0.3">
      <c r="A16" s="295"/>
      <c r="B16" s="295"/>
      <c r="C16" s="295"/>
      <c r="D16" s="295"/>
      <c r="E16" s="24">
        <v>5000</v>
      </c>
      <c r="F16" s="28" t="s">
        <v>25</v>
      </c>
      <c r="G16" s="25">
        <v>395</v>
      </c>
      <c r="H16" s="25">
        <v>300</v>
      </c>
      <c r="I16" s="25">
        <v>500</v>
      </c>
      <c r="J16" s="25">
        <v>550</v>
      </c>
      <c r="K16" s="291">
        <v>458</v>
      </c>
      <c r="L16" s="291">
        <v>816</v>
      </c>
      <c r="M16" s="144">
        <f>SUM(G16:L16)</f>
        <v>3019</v>
      </c>
      <c r="N16" s="1"/>
    </row>
  </sheetData>
  <mergeCells count="10">
    <mergeCell ref="A2:R2"/>
    <mergeCell ref="A12:A16"/>
    <mergeCell ref="B12:B16"/>
    <mergeCell ref="A3:N3"/>
    <mergeCell ref="A6:C6"/>
    <mergeCell ref="A10:F10"/>
    <mergeCell ref="G10:M10"/>
    <mergeCell ref="C12:C16"/>
    <mergeCell ref="D12:D13"/>
    <mergeCell ref="D14:D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topLeftCell="A6" zoomScale="75" zoomScaleNormal="75" workbookViewId="0">
      <selection activeCell="M6" sqref="M1:N65536"/>
    </sheetView>
  </sheetViews>
  <sheetFormatPr baseColWidth="10" defaultRowHeight="15" x14ac:dyDescent="0.25"/>
  <cols>
    <col min="1" max="2" width="17.42578125" customWidth="1"/>
    <col min="3" max="3" width="16.85546875" customWidth="1"/>
    <col min="6" max="6" width="19.42578125" customWidth="1"/>
  </cols>
  <sheetData>
    <row r="1" spans="1:14" s="1" customFormat="1" ht="14.25" x14ac:dyDescent="0.2">
      <c r="J1" s="117"/>
      <c r="K1" s="117"/>
      <c r="L1" s="117"/>
    </row>
    <row r="2" spans="1:14" s="1" customFormat="1" ht="18" x14ac:dyDescent="0.25">
      <c r="A2" s="314" t="s">
        <v>0</v>
      </c>
      <c r="B2" s="314"/>
      <c r="C2" s="314"/>
      <c r="D2" s="314"/>
      <c r="E2" s="314"/>
      <c r="F2" s="314"/>
      <c r="G2" s="314"/>
      <c r="H2" s="314"/>
      <c r="I2" s="314"/>
      <c r="J2" s="314"/>
      <c r="K2" s="314"/>
      <c r="L2" s="314"/>
      <c r="M2" s="314"/>
      <c r="N2" s="314"/>
    </row>
    <row r="3" spans="1:14" s="1" customFormat="1" ht="18" x14ac:dyDescent="0.25">
      <c r="A3" s="314" t="s">
        <v>1</v>
      </c>
      <c r="B3" s="314"/>
      <c r="C3" s="314"/>
      <c r="D3" s="314"/>
      <c r="E3" s="314"/>
      <c r="F3" s="314"/>
      <c r="G3" s="314"/>
      <c r="H3" s="314"/>
      <c r="I3" s="314"/>
      <c r="J3" s="135"/>
      <c r="K3" s="135"/>
      <c r="L3" s="135"/>
    </row>
    <row r="4" spans="1:14" s="1" customFormat="1" ht="18" x14ac:dyDescent="0.25">
      <c r="A4" s="74"/>
      <c r="B4" s="74"/>
      <c r="C4" s="74"/>
      <c r="D4" s="74"/>
      <c r="E4" s="74"/>
      <c r="F4" s="74"/>
      <c r="G4" s="74"/>
      <c r="H4" s="74"/>
      <c r="I4" s="74"/>
      <c r="J4" s="135"/>
      <c r="K4" s="135"/>
      <c r="L4" s="135"/>
    </row>
    <row r="5" spans="1:14" s="1" customFormat="1" ht="23.25" customHeight="1" x14ac:dyDescent="0.2">
      <c r="J5" s="117"/>
      <c r="K5" s="117"/>
      <c r="L5" s="117"/>
    </row>
    <row r="6" spans="1:14" s="1" customFormat="1" ht="18.75" customHeight="1" x14ac:dyDescent="0.2">
      <c r="A6" s="296" t="s">
        <v>2</v>
      </c>
      <c r="B6" s="296"/>
      <c r="C6" s="296"/>
      <c r="D6" s="3"/>
      <c r="E6" s="4"/>
      <c r="J6" s="117"/>
      <c r="K6" s="117"/>
      <c r="L6" s="117"/>
    </row>
    <row r="7" spans="1:14" s="1" customFormat="1" ht="29.25" thickBot="1" x14ac:dyDescent="0.25">
      <c r="A7" s="5" t="s">
        <v>3</v>
      </c>
      <c r="B7" s="5" t="s">
        <v>4</v>
      </c>
      <c r="C7" s="26" t="s">
        <v>5</v>
      </c>
      <c r="D7" s="6"/>
      <c r="J7" s="117"/>
      <c r="K7" s="117"/>
      <c r="L7" s="117"/>
    </row>
    <row r="8" spans="1:14" s="1" customFormat="1" ht="42.75" customHeight="1" thickBot="1" x14ac:dyDescent="0.25">
      <c r="A8" s="97" t="s">
        <v>139</v>
      </c>
      <c r="B8" s="7" t="s">
        <v>140</v>
      </c>
      <c r="C8" s="8" t="s">
        <v>141</v>
      </c>
      <c r="D8" s="37"/>
      <c r="J8" s="117"/>
      <c r="K8" s="117"/>
      <c r="L8" s="117"/>
    </row>
    <row r="9" spans="1:14" s="1" customFormat="1" ht="24" customHeight="1" thickBot="1" x14ac:dyDescent="0.25">
      <c r="A9" s="11"/>
      <c r="B9" s="11"/>
      <c r="C9" s="11"/>
      <c r="D9" s="12"/>
      <c r="F9" s="13"/>
      <c r="J9" s="117"/>
      <c r="K9" s="117"/>
      <c r="L9" s="117"/>
    </row>
    <row r="10" spans="1:14" s="1" customFormat="1" ht="18" customHeight="1" thickBot="1" x14ac:dyDescent="0.3">
      <c r="A10" s="297" t="s">
        <v>8</v>
      </c>
      <c r="B10" s="298"/>
      <c r="C10" s="298"/>
      <c r="D10" s="298"/>
      <c r="E10" s="298"/>
      <c r="F10" s="299"/>
      <c r="G10" s="300">
        <v>2016</v>
      </c>
      <c r="H10" s="301"/>
      <c r="I10" s="301"/>
      <c r="J10" s="136"/>
      <c r="K10" s="136"/>
      <c r="L10" s="136"/>
      <c r="M10" s="136"/>
    </row>
    <row r="11" spans="1:14" s="1" customFormat="1" ht="40.5" customHeight="1" thickBot="1" x14ac:dyDescent="0.25">
      <c r="A11" s="68" t="s">
        <v>9</v>
      </c>
      <c r="B11" s="48" t="s">
        <v>10</v>
      </c>
      <c r="C11" s="49" t="s">
        <v>11</v>
      </c>
      <c r="D11" s="50" t="s">
        <v>12</v>
      </c>
      <c r="E11" s="77" t="s">
        <v>13</v>
      </c>
      <c r="F11" s="48" t="s">
        <v>14</v>
      </c>
      <c r="G11" s="68" t="s">
        <v>15</v>
      </c>
      <c r="H11" s="68" t="s">
        <v>16</v>
      </c>
      <c r="I11" s="68" t="s">
        <v>17</v>
      </c>
      <c r="J11" s="69" t="s">
        <v>261</v>
      </c>
      <c r="K11" s="69" t="s">
        <v>262</v>
      </c>
      <c r="L11" s="69" t="s">
        <v>263</v>
      </c>
      <c r="M11" s="98" t="s">
        <v>18</v>
      </c>
    </row>
    <row r="12" spans="1:14" s="1" customFormat="1" ht="51.75" customHeight="1" thickBot="1" x14ac:dyDescent="0.25">
      <c r="A12" s="365" t="s">
        <v>142</v>
      </c>
      <c r="B12" s="398">
        <v>12022</v>
      </c>
      <c r="C12" s="401" t="s">
        <v>143</v>
      </c>
      <c r="D12" s="401" t="s">
        <v>144</v>
      </c>
      <c r="E12" s="271">
        <v>3500</v>
      </c>
      <c r="F12" s="257" t="s">
        <v>145</v>
      </c>
      <c r="G12" s="102">
        <v>202</v>
      </c>
      <c r="H12" s="102">
        <v>117</v>
      </c>
      <c r="I12" s="102">
        <v>537</v>
      </c>
      <c r="J12" s="102">
        <v>793</v>
      </c>
      <c r="K12" s="102">
        <v>165</v>
      </c>
      <c r="L12" s="102">
        <v>131</v>
      </c>
      <c r="M12" s="273">
        <f t="shared" ref="M12:M28" si="0">SUM(G12:L12)</f>
        <v>1945</v>
      </c>
    </row>
    <row r="13" spans="1:14" s="1" customFormat="1" ht="81" customHeight="1" thickBot="1" x14ac:dyDescent="0.25">
      <c r="A13" s="366"/>
      <c r="B13" s="399"/>
      <c r="C13" s="402"/>
      <c r="D13" s="402"/>
      <c r="E13" s="271">
        <v>4000</v>
      </c>
      <c r="F13" s="257" t="s">
        <v>146</v>
      </c>
      <c r="G13" s="102">
        <v>151</v>
      </c>
      <c r="H13" s="102">
        <v>373</v>
      </c>
      <c r="I13" s="102">
        <v>740</v>
      </c>
      <c r="J13" s="102">
        <v>669</v>
      </c>
      <c r="K13" s="102">
        <v>492</v>
      </c>
      <c r="L13" s="102">
        <v>236</v>
      </c>
      <c r="M13" s="273">
        <f t="shared" si="0"/>
        <v>2661</v>
      </c>
    </row>
    <row r="14" spans="1:14" s="1" customFormat="1" ht="52.5" customHeight="1" thickBot="1" x14ac:dyDescent="0.25">
      <c r="A14" s="366"/>
      <c r="B14" s="399"/>
      <c r="C14" s="402"/>
      <c r="D14" s="402"/>
      <c r="E14" s="271">
        <v>1200</v>
      </c>
      <c r="F14" s="257" t="s">
        <v>147</v>
      </c>
      <c r="G14" s="102">
        <v>248</v>
      </c>
      <c r="H14" s="102">
        <v>137</v>
      </c>
      <c r="I14" s="102">
        <v>129</v>
      </c>
      <c r="J14" s="102">
        <v>163</v>
      </c>
      <c r="K14" s="102">
        <v>235</v>
      </c>
      <c r="L14" s="102">
        <v>220</v>
      </c>
      <c r="M14" s="273">
        <f t="shared" si="0"/>
        <v>1132</v>
      </c>
    </row>
    <row r="15" spans="1:14" s="1" customFormat="1" ht="79.5" customHeight="1" thickBot="1" x14ac:dyDescent="0.25">
      <c r="A15" s="366"/>
      <c r="B15" s="399"/>
      <c r="C15" s="402"/>
      <c r="D15" s="402"/>
      <c r="E15" s="271">
        <v>600</v>
      </c>
      <c r="F15" s="257" t="s">
        <v>148</v>
      </c>
      <c r="G15" s="102">
        <v>84</v>
      </c>
      <c r="H15" s="102">
        <v>36</v>
      </c>
      <c r="I15" s="102">
        <v>77</v>
      </c>
      <c r="J15" s="102">
        <v>60</v>
      </c>
      <c r="K15" s="102">
        <v>45</v>
      </c>
      <c r="L15" s="102">
        <v>50</v>
      </c>
      <c r="M15" s="273">
        <f t="shared" si="0"/>
        <v>352</v>
      </c>
    </row>
    <row r="16" spans="1:14" s="1" customFormat="1" ht="38.25" customHeight="1" thickBot="1" x14ac:dyDescent="0.25">
      <c r="A16" s="366"/>
      <c r="B16" s="399"/>
      <c r="C16" s="402"/>
      <c r="D16" s="402"/>
      <c r="E16" s="271">
        <v>1000</v>
      </c>
      <c r="F16" s="257" t="s">
        <v>149</v>
      </c>
      <c r="G16" s="102">
        <v>100</v>
      </c>
      <c r="H16" s="102">
        <v>110</v>
      </c>
      <c r="I16" s="102">
        <v>130</v>
      </c>
      <c r="J16" s="102">
        <v>140</v>
      </c>
      <c r="K16" s="102">
        <v>79</v>
      </c>
      <c r="L16" s="102">
        <v>100</v>
      </c>
      <c r="M16" s="273">
        <f t="shared" si="0"/>
        <v>659</v>
      </c>
    </row>
    <row r="17" spans="1:13" s="1" customFormat="1" ht="52.5" customHeight="1" thickBot="1" x14ac:dyDescent="0.25">
      <c r="A17" s="366"/>
      <c r="B17" s="399"/>
      <c r="C17" s="402"/>
      <c r="D17" s="402"/>
      <c r="E17" s="271">
        <v>1500</v>
      </c>
      <c r="F17" s="257" t="s">
        <v>150</v>
      </c>
      <c r="G17" s="102">
        <v>128</v>
      </c>
      <c r="H17" s="102">
        <v>285</v>
      </c>
      <c r="I17" s="102">
        <v>226</v>
      </c>
      <c r="J17" s="102">
        <v>202</v>
      </c>
      <c r="K17" s="102">
        <v>31</v>
      </c>
      <c r="L17" s="102">
        <v>81</v>
      </c>
      <c r="M17" s="273">
        <f t="shared" si="0"/>
        <v>953</v>
      </c>
    </row>
    <row r="18" spans="1:13" s="1" customFormat="1" ht="52.5" customHeight="1" thickBot="1" x14ac:dyDescent="0.25">
      <c r="A18" s="366"/>
      <c r="B18" s="399"/>
      <c r="C18" s="402"/>
      <c r="D18" s="402"/>
      <c r="E18" s="271">
        <v>500</v>
      </c>
      <c r="F18" s="257" t="s">
        <v>151</v>
      </c>
      <c r="G18" s="102">
        <v>0</v>
      </c>
      <c r="H18" s="102">
        <v>0</v>
      </c>
      <c r="I18" s="102">
        <v>0</v>
      </c>
      <c r="J18" s="102">
        <v>0</v>
      </c>
      <c r="K18" s="102">
        <v>0</v>
      </c>
      <c r="L18" s="102">
        <v>26</v>
      </c>
      <c r="M18" s="273">
        <f t="shared" si="0"/>
        <v>26</v>
      </c>
    </row>
    <row r="19" spans="1:13" s="1" customFormat="1" ht="54" customHeight="1" thickBot="1" x14ac:dyDescent="0.25">
      <c r="A19" s="366"/>
      <c r="B19" s="399"/>
      <c r="C19" s="402"/>
      <c r="D19" s="402"/>
      <c r="E19" s="271">
        <v>100</v>
      </c>
      <c r="F19" s="257" t="s">
        <v>152</v>
      </c>
      <c r="G19" s="102">
        <v>0</v>
      </c>
      <c r="H19" s="102">
        <v>0</v>
      </c>
      <c r="I19" s="102">
        <v>0</v>
      </c>
      <c r="J19" s="102">
        <v>0</v>
      </c>
      <c r="K19" s="102">
        <v>0</v>
      </c>
      <c r="L19" s="102">
        <v>0</v>
      </c>
      <c r="M19" s="273">
        <f t="shared" si="0"/>
        <v>0</v>
      </c>
    </row>
    <row r="20" spans="1:13" s="1" customFormat="1" ht="63.75" customHeight="1" thickBot="1" x14ac:dyDescent="0.25">
      <c r="A20" s="366"/>
      <c r="B20" s="399"/>
      <c r="C20" s="402"/>
      <c r="D20" s="402"/>
      <c r="E20" s="271">
        <v>100</v>
      </c>
      <c r="F20" s="257" t="s">
        <v>153</v>
      </c>
      <c r="G20" s="102">
        <v>0</v>
      </c>
      <c r="H20" s="102">
        <v>0</v>
      </c>
      <c r="I20" s="102">
        <v>0</v>
      </c>
      <c r="J20" s="102">
        <v>0</v>
      </c>
      <c r="K20" s="102">
        <v>0</v>
      </c>
      <c r="L20" s="102">
        <v>0</v>
      </c>
      <c r="M20" s="273">
        <f t="shared" si="0"/>
        <v>0</v>
      </c>
    </row>
    <row r="21" spans="1:13" s="1" customFormat="1" ht="39" customHeight="1" thickBot="1" x14ac:dyDescent="0.25">
      <c r="A21" s="366"/>
      <c r="B21" s="399"/>
      <c r="C21" s="402"/>
      <c r="D21" s="402"/>
      <c r="E21" s="271">
        <v>100</v>
      </c>
      <c r="F21" s="257" t="s">
        <v>154</v>
      </c>
      <c r="G21" s="102">
        <v>0</v>
      </c>
      <c r="H21" s="102">
        <v>0</v>
      </c>
      <c r="I21" s="102">
        <v>0</v>
      </c>
      <c r="J21" s="102">
        <v>0</v>
      </c>
      <c r="K21" s="102">
        <v>0</v>
      </c>
      <c r="L21" s="102">
        <v>0</v>
      </c>
      <c r="M21" s="273">
        <f t="shared" si="0"/>
        <v>0</v>
      </c>
    </row>
    <row r="22" spans="1:13" s="1" customFormat="1" ht="58.5" customHeight="1" thickBot="1" x14ac:dyDescent="0.25">
      <c r="A22" s="366"/>
      <c r="B22" s="399"/>
      <c r="C22" s="402"/>
      <c r="D22" s="402"/>
      <c r="E22" s="271">
        <v>250</v>
      </c>
      <c r="F22" s="257" t="s">
        <v>155</v>
      </c>
      <c r="G22" s="102">
        <v>106</v>
      </c>
      <c r="H22" s="102">
        <v>136</v>
      </c>
      <c r="I22" s="102">
        <v>182</v>
      </c>
      <c r="J22" s="102">
        <v>108</v>
      </c>
      <c r="K22" s="102">
        <v>0</v>
      </c>
      <c r="L22" s="102">
        <v>1</v>
      </c>
      <c r="M22" s="273">
        <f t="shared" si="0"/>
        <v>533</v>
      </c>
    </row>
    <row r="23" spans="1:13" ht="68.25" customHeight="1" thickBot="1" x14ac:dyDescent="0.3">
      <c r="A23" s="366"/>
      <c r="B23" s="399"/>
      <c r="C23" s="402"/>
      <c r="D23" s="402"/>
      <c r="E23" s="102">
        <v>50</v>
      </c>
      <c r="F23" s="257" t="s">
        <v>156</v>
      </c>
      <c r="G23" s="102">
        <v>0</v>
      </c>
      <c r="H23" s="102">
        <v>0</v>
      </c>
      <c r="I23" s="102">
        <v>0</v>
      </c>
      <c r="J23" s="102">
        <v>0</v>
      </c>
      <c r="K23" s="102">
        <v>0</v>
      </c>
      <c r="L23" s="102">
        <v>3</v>
      </c>
      <c r="M23" s="273">
        <f t="shared" si="0"/>
        <v>3</v>
      </c>
    </row>
    <row r="24" spans="1:13" ht="82.5" customHeight="1" thickBot="1" x14ac:dyDescent="0.3">
      <c r="A24" s="366"/>
      <c r="B24" s="399"/>
      <c r="C24" s="402"/>
      <c r="D24" s="402"/>
      <c r="E24" s="102">
        <v>2000</v>
      </c>
      <c r="F24" s="257" t="s">
        <v>157</v>
      </c>
      <c r="G24" s="102">
        <v>174</v>
      </c>
      <c r="H24" s="102">
        <v>241</v>
      </c>
      <c r="I24" s="102">
        <v>255</v>
      </c>
      <c r="J24" s="102">
        <v>280</v>
      </c>
      <c r="K24" s="102">
        <v>360</v>
      </c>
      <c r="L24" s="102">
        <v>161</v>
      </c>
      <c r="M24" s="273">
        <f t="shared" si="0"/>
        <v>1471</v>
      </c>
    </row>
    <row r="25" spans="1:13" ht="74.25" customHeight="1" thickBot="1" x14ac:dyDescent="0.3">
      <c r="A25" s="366"/>
      <c r="B25" s="399"/>
      <c r="C25" s="402"/>
      <c r="D25" s="402"/>
      <c r="E25" s="102">
        <v>30</v>
      </c>
      <c r="F25" s="257" t="s">
        <v>158</v>
      </c>
      <c r="G25" s="102">
        <v>0</v>
      </c>
      <c r="H25" s="102">
        <v>0</v>
      </c>
      <c r="I25" s="102">
        <v>0</v>
      </c>
      <c r="J25" s="102">
        <v>0</v>
      </c>
      <c r="K25" s="102">
        <v>0</v>
      </c>
      <c r="L25" s="102">
        <v>2</v>
      </c>
      <c r="M25" s="273">
        <f t="shared" si="0"/>
        <v>2</v>
      </c>
    </row>
    <row r="26" spans="1:13" ht="81.75" customHeight="1" thickBot="1" x14ac:dyDescent="0.3">
      <c r="A26" s="366"/>
      <c r="B26" s="399"/>
      <c r="C26" s="402"/>
      <c r="D26" s="402"/>
      <c r="E26" s="102">
        <v>200</v>
      </c>
      <c r="F26" s="257" t="s">
        <v>159</v>
      </c>
      <c r="G26" s="102">
        <v>18</v>
      </c>
      <c r="H26" s="102">
        <v>22</v>
      </c>
      <c r="I26" s="102">
        <v>21</v>
      </c>
      <c r="J26" s="102">
        <v>19</v>
      </c>
      <c r="K26" s="102">
        <v>20</v>
      </c>
      <c r="L26" s="102">
        <v>17</v>
      </c>
      <c r="M26" s="273">
        <f t="shared" si="0"/>
        <v>117</v>
      </c>
    </row>
    <row r="27" spans="1:13" ht="94.5" customHeight="1" thickBot="1" x14ac:dyDescent="0.3">
      <c r="A27" s="366"/>
      <c r="B27" s="399"/>
      <c r="C27" s="402"/>
      <c r="D27" s="402"/>
      <c r="E27" s="102">
        <v>12000</v>
      </c>
      <c r="F27" s="257" t="s">
        <v>160</v>
      </c>
      <c r="G27" s="102">
        <v>1100</v>
      </c>
      <c r="H27" s="102">
        <v>1400</v>
      </c>
      <c r="I27" s="102">
        <v>1800</v>
      </c>
      <c r="J27" s="102">
        <v>1950</v>
      </c>
      <c r="K27" s="102">
        <v>3250</v>
      </c>
      <c r="L27" s="102">
        <v>2930</v>
      </c>
      <c r="M27" s="273">
        <f t="shared" si="0"/>
        <v>12430</v>
      </c>
    </row>
    <row r="28" spans="1:13" ht="141" customHeight="1" thickBot="1" x14ac:dyDescent="0.3">
      <c r="A28" s="367"/>
      <c r="B28" s="400"/>
      <c r="C28" s="403"/>
      <c r="D28" s="403"/>
      <c r="E28" s="102">
        <v>20</v>
      </c>
      <c r="F28" s="272" t="s">
        <v>161</v>
      </c>
      <c r="G28" s="102">
        <v>3</v>
      </c>
      <c r="H28" s="102">
        <v>4</v>
      </c>
      <c r="I28" s="102">
        <v>5</v>
      </c>
      <c r="J28" s="102">
        <v>2</v>
      </c>
      <c r="K28" s="102">
        <v>1</v>
      </c>
      <c r="L28" s="102">
        <v>1</v>
      </c>
      <c r="M28" s="273">
        <f t="shared" si="0"/>
        <v>16</v>
      </c>
    </row>
  </sheetData>
  <mergeCells count="9">
    <mergeCell ref="A2:N2"/>
    <mergeCell ref="A3:I3"/>
    <mergeCell ref="A6:C6"/>
    <mergeCell ref="A10:F10"/>
    <mergeCell ref="G10:I10"/>
    <mergeCell ref="A12:A28"/>
    <mergeCell ref="B12:B28"/>
    <mergeCell ref="C12:C28"/>
    <mergeCell ref="D12:D2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3"/>
  <sheetViews>
    <sheetView zoomScale="69" zoomScaleNormal="69" workbookViewId="0">
      <selection activeCell="M1" sqref="M1:N65536"/>
    </sheetView>
  </sheetViews>
  <sheetFormatPr baseColWidth="10" defaultRowHeight="15" x14ac:dyDescent="0.25"/>
  <cols>
    <col min="1" max="1" width="17.28515625" customWidth="1"/>
    <col min="2" max="2" width="15.28515625" customWidth="1"/>
    <col min="3" max="3" width="18.85546875" customWidth="1"/>
    <col min="4" max="4" width="19.85546875" customWidth="1"/>
  </cols>
  <sheetData>
    <row r="1" spans="1:14" s="1" customFormat="1" ht="14.25" x14ac:dyDescent="0.2">
      <c r="J1" s="117"/>
      <c r="K1" s="117"/>
      <c r="L1" s="117"/>
    </row>
    <row r="2" spans="1:14" s="1" customFormat="1" ht="18" x14ac:dyDescent="0.25">
      <c r="A2" s="314" t="s">
        <v>0</v>
      </c>
      <c r="B2" s="314"/>
      <c r="C2" s="314"/>
      <c r="D2" s="314"/>
      <c r="E2" s="314"/>
      <c r="F2" s="314"/>
      <c r="G2" s="314"/>
      <c r="H2" s="314"/>
      <c r="I2" s="314"/>
      <c r="J2" s="314"/>
      <c r="K2" s="314"/>
      <c r="L2" s="314"/>
      <c r="M2" s="314"/>
    </row>
    <row r="3" spans="1:14" s="1" customFormat="1" ht="18" x14ac:dyDescent="0.25">
      <c r="A3" s="314" t="s">
        <v>1</v>
      </c>
      <c r="B3" s="314"/>
      <c r="C3" s="314"/>
      <c r="D3" s="314"/>
      <c r="E3" s="314"/>
      <c r="F3" s="314"/>
      <c r="G3" s="314"/>
      <c r="H3" s="314"/>
      <c r="I3" s="314"/>
      <c r="J3" s="314"/>
      <c r="K3" s="314"/>
      <c r="L3" s="314"/>
      <c r="M3" s="314"/>
      <c r="N3" s="314"/>
    </row>
    <row r="4" spans="1:14" s="1" customFormat="1" ht="18" x14ac:dyDescent="0.25">
      <c r="A4" s="74"/>
      <c r="B4" s="74"/>
      <c r="C4" s="74"/>
      <c r="D4" s="74"/>
      <c r="E4" s="74"/>
      <c r="F4" s="74"/>
      <c r="G4" s="74"/>
      <c r="H4" s="74"/>
      <c r="I4" s="74"/>
      <c r="J4" s="145"/>
      <c r="K4" s="145"/>
      <c r="L4" s="145"/>
      <c r="M4" s="74"/>
      <c r="N4" s="74"/>
    </row>
    <row r="5" spans="1:14" s="1" customFormat="1" ht="28.5" customHeight="1" x14ac:dyDescent="0.2">
      <c r="D5" s="4"/>
      <c r="J5" s="117"/>
      <c r="K5" s="117"/>
      <c r="L5" s="117"/>
    </row>
    <row r="6" spans="1:14" s="1" customFormat="1" ht="24" customHeight="1" x14ac:dyDescent="0.2">
      <c r="A6" s="296" t="s">
        <v>2</v>
      </c>
      <c r="B6" s="296"/>
      <c r="C6" s="296"/>
      <c r="D6" s="4"/>
      <c r="E6" s="4"/>
      <c r="J6" s="117"/>
      <c r="K6" s="117"/>
      <c r="L6" s="117"/>
    </row>
    <row r="7" spans="1:14" s="1" customFormat="1" ht="28.5" x14ac:dyDescent="0.2">
      <c r="A7" s="72" t="s">
        <v>3</v>
      </c>
      <c r="B7" s="72" t="s">
        <v>4</v>
      </c>
      <c r="C7" s="43" t="s">
        <v>5</v>
      </c>
      <c r="D7" s="4"/>
      <c r="J7" s="117"/>
      <c r="K7" s="117"/>
      <c r="L7" s="117"/>
    </row>
    <row r="8" spans="1:14" s="1" customFormat="1" ht="42.75" customHeight="1" x14ac:dyDescent="0.2">
      <c r="A8" s="70" t="s">
        <v>139</v>
      </c>
      <c r="B8" s="75" t="s">
        <v>162</v>
      </c>
      <c r="C8" s="75" t="s">
        <v>163</v>
      </c>
      <c r="D8" s="47"/>
      <c r="J8" s="117"/>
      <c r="K8" s="117"/>
      <c r="L8" s="117"/>
    </row>
    <row r="9" spans="1:14" s="1" customFormat="1" ht="24" customHeight="1" thickBot="1" x14ac:dyDescent="0.25">
      <c r="A9" s="11"/>
      <c r="B9" s="11"/>
      <c r="C9" s="11"/>
      <c r="D9" s="11"/>
      <c r="F9" s="13"/>
      <c r="J9" s="117"/>
      <c r="K9" s="117"/>
      <c r="L9" s="117"/>
    </row>
    <row r="10" spans="1:14" s="1" customFormat="1" ht="18" customHeight="1" thickBot="1" x14ac:dyDescent="0.3">
      <c r="A10" s="297" t="s">
        <v>8</v>
      </c>
      <c r="B10" s="298"/>
      <c r="C10" s="298"/>
      <c r="D10" s="298"/>
      <c r="E10" s="298"/>
      <c r="F10" s="299"/>
      <c r="G10" s="300">
        <v>2016</v>
      </c>
      <c r="H10" s="301"/>
      <c r="I10" s="301"/>
      <c r="J10" s="301"/>
      <c r="K10" s="301"/>
      <c r="L10" s="301"/>
      <c r="M10" s="302"/>
    </row>
    <row r="11" spans="1:14" s="1" customFormat="1" ht="40.5" customHeight="1" thickBot="1" x14ac:dyDescent="0.25">
      <c r="A11" s="68" t="s">
        <v>9</v>
      </c>
      <c r="B11" s="48" t="s">
        <v>10</v>
      </c>
      <c r="C11" s="49" t="s">
        <v>11</v>
      </c>
      <c r="D11" s="50" t="s">
        <v>12</v>
      </c>
      <c r="E11" s="77" t="s">
        <v>13</v>
      </c>
      <c r="F11" s="50" t="s">
        <v>14</v>
      </c>
      <c r="G11" s="78" t="s">
        <v>15</v>
      </c>
      <c r="H11" s="78" t="s">
        <v>16</v>
      </c>
      <c r="I11" s="78" t="s">
        <v>17</v>
      </c>
      <c r="J11" s="205" t="s">
        <v>261</v>
      </c>
      <c r="K11" s="205" t="s">
        <v>262</v>
      </c>
      <c r="L11" s="205" t="s">
        <v>263</v>
      </c>
      <c r="M11" s="79" t="s">
        <v>18</v>
      </c>
    </row>
    <row r="12" spans="1:14" s="1" customFormat="1" ht="60.75" customHeight="1" thickBot="1" x14ac:dyDescent="0.25">
      <c r="A12" s="306" t="s">
        <v>164</v>
      </c>
      <c r="B12" s="322">
        <v>12040</v>
      </c>
      <c r="C12" s="303" t="s">
        <v>165</v>
      </c>
      <c r="D12" s="404" t="s">
        <v>166</v>
      </c>
      <c r="E12" s="215" t="s">
        <v>167</v>
      </c>
      <c r="F12" s="216" t="s">
        <v>168</v>
      </c>
      <c r="G12" s="185">
        <v>2</v>
      </c>
      <c r="H12" s="185">
        <v>1</v>
      </c>
      <c r="I12" s="185">
        <v>3</v>
      </c>
      <c r="J12" s="185">
        <v>9</v>
      </c>
      <c r="K12" s="185">
        <v>4</v>
      </c>
      <c r="L12" s="185">
        <v>2</v>
      </c>
      <c r="M12" s="190">
        <f t="shared" ref="M12:M17" si="0">SUM(G12:L12)</f>
        <v>21</v>
      </c>
    </row>
    <row r="13" spans="1:14" s="1" customFormat="1" ht="46.5" customHeight="1" thickBot="1" x14ac:dyDescent="0.25">
      <c r="A13" s="307"/>
      <c r="B13" s="323"/>
      <c r="C13" s="304"/>
      <c r="D13" s="405"/>
      <c r="E13" s="172" t="s">
        <v>167</v>
      </c>
      <c r="F13" s="274" t="s">
        <v>169</v>
      </c>
      <c r="G13" s="185">
        <v>2</v>
      </c>
      <c r="H13" s="185">
        <v>1</v>
      </c>
      <c r="I13" s="185">
        <v>1</v>
      </c>
      <c r="J13" s="185">
        <v>1</v>
      </c>
      <c r="K13" s="185">
        <v>0</v>
      </c>
      <c r="L13" s="185">
        <v>2</v>
      </c>
      <c r="M13" s="190">
        <f t="shared" si="0"/>
        <v>7</v>
      </c>
    </row>
    <row r="14" spans="1:14" s="1" customFormat="1" ht="73.5" customHeight="1" thickBot="1" x14ac:dyDescent="0.25">
      <c r="A14" s="307"/>
      <c r="B14" s="323"/>
      <c r="C14" s="304"/>
      <c r="D14" s="405"/>
      <c r="E14" s="87" t="s">
        <v>167</v>
      </c>
      <c r="F14" s="275" t="s">
        <v>170</v>
      </c>
      <c r="G14" s="87">
        <v>2</v>
      </c>
      <c r="H14" s="87">
        <v>1</v>
      </c>
      <c r="I14" s="87">
        <v>3</v>
      </c>
      <c r="J14" s="87">
        <v>0</v>
      </c>
      <c r="K14" s="87">
        <v>3</v>
      </c>
      <c r="L14" s="87">
        <v>0</v>
      </c>
      <c r="M14" s="139">
        <f t="shared" si="0"/>
        <v>9</v>
      </c>
    </row>
    <row r="15" spans="1:14" s="1" customFormat="1" ht="73.5" customHeight="1" thickBot="1" x14ac:dyDescent="0.25">
      <c r="A15" s="307"/>
      <c r="B15" s="323"/>
      <c r="C15" s="304"/>
      <c r="D15" s="405"/>
      <c r="E15" s="87" t="s">
        <v>167</v>
      </c>
      <c r="F15" s="275" t="s">
        <v>171</v>
      </c>
      <c r="G15" s="87">
        <v>0</v>
      </c>
      <c r="H15" s="87">
        <v>0</v>
      </c>
      <c r="I15" s="87">
        <v>0</v>
      </c>
      <c r="J15" s="87">
        <v>0</v>
      </c>
      <c r="K15" s="87">
        <v>0</v>
      </c>
      <c r="L15" s="87">
        <v>0</v>
      </c>
      <c r="M15" s="139">
        <f t="shared" si="0"/>
        <v>0</v>
      </c>
    </row>
    <row r="16" spans="1:14" s="1" customFormat="1" ht="98.25" customHeight="1" thickBot="1" x14ac:dyDescent="0.25">
      <c r="A16" s="307"/>
      <c r="B16" s="323"/>
      <c r="C16" s="304"/>
      <c r="D16" s="405"/>
      <c r="E16" s="87" t="s">
        <v>167</v>
      </c>
      <c r="F16" s="100" t="s">
        <v>172</v>
      </c>
      <c r="G16" s="87">
        <v>0</v>
      </c>
      <c r="H16" s="87">
        <v>0</v>
      </c>
      <c r="I16" s="87">
        <v>0</v>
      </c>
      <c r="J16" s="87">
        <v>0</v>
      </c>
      <c r="K16" s="87">
        <v>0</v>
      </c>
      <c r="L16" s="87">
        <v>0</v>
      </c>
      <c r="M16" s="139">
        <f t="shared" si="0"/>
        <v>0</v>
      </c>
    </row>
    <row r="17" spans="1:13" s="1" customFormat="1" ht="96.75" customHeight="1" thickBot="1" x14ac:dyDescent="0.25">
      <c r="A17" s="307"/>
      <c r="B17" s="323"/>
      <c r="C17" s="304"/>
      <c r="D17" s="405"/>
      <c r="E17" s="87" t="s">
        <v>167</v>
      </c>
      <c r="F17" s="101" t="s">
        <v>173</v>
      </c>
      <c r="G17" s="87">
        <v>2</v>
      </c>
      <c r="H17" s="87">
        <v>1</v>
      </c>
      <c r="I17" s="87">
        <v>6</v>
      </c>
      <c r="J17" s="87">
        <v>5</v>
      </c>
      <c r="K17" s="87">
        <v>3</v>
      </c>
      <c r="L17" s="87">
        <v>1</v>
      </c>
      <c r="M17" s="139">
        <f t="shared" si="0"/>
        <v>18</v>
      </c>
    </row>
    <row r="18" spans="1:13" s="1" customFormat="1" ht="15" hidden="1" customHeight="1" x14ac:dyDescent="0.2">
      <c r="A18" s="307"/>
      <c r="B18" s="323"/>
      <c r="C18" s="304"/>
      <c r="D18" s="405"/>
      <c r="E18" s="408"/>
      <c r="F18" s="409"/>
      <c r="G18" s="407"/>
      <c r="H18" s="407"/>
      <c r="I18" s="407"/>
      <c r="J18" s="169"/>
      <c r="K18" s="169"/>
      <c r="L18" s="169"/>
      <c r="M18" s="407"/>
    </row>
    <row r="19" spans="1:13" s="1" customFormat="1" ht="15" hidden="1" customHeight="1" x14ac:dyDescent="0.2">
      <c r="A19" s="307"/>
      <c r="B19" s="323"/>
      <c r="C19" s="304"/>
      <c r="D19" s="405"/>
      <c r="E19" s="408"/>
      <c r="F19" s="410"/>
      <c r="G19" s="407"/>
      <c r="H19" s="407"/>
      <c r="I19" s="407"/>
      <c r="J19" s="169"/>
      <c r="K19" s="169"/>
      <c r="L19" s="169"/>
      <c r="M19" s="407"/>
    </row>
    <row r="20" spans="1:13" s="1" customFormat="1" ht="8.25" hidden="1" customHeight="1" x14ac:dyDescent="0.2">
      <c r="A20" s="307"/>
      <c r="B20" s="323"/>
      <c r="C20" s="304"/>
      <c r="D20" s="405"/>
      <c r="E20" s="408"/>
      <c r="F20" s="410"/>
      <c r="G20" s="407"/>
      <c r="H20" s="407"/>
      <c r="I20" s="407"/>
      <c r="J20" s="169"/>
      <c r="K20" s="169"/>
      <c r="L20" s="169"/>
      <c r="M20" s="407"/>
    </row>
    <row r="21" spans="1:13" s="1" customFormat="1" ht="96.6" customHeight="1" thickBot="1" x14ac:dyDescent="0.25">
      <c r="A21" s="307"/>
      <c r="B21" s="323"/>
      <c r="C21" s="304"/>
      <c r="D21" s="405"/>
      <c r="E21" s="84" t="s">
        <v>167</v>
      </c>
      <c r="F21" s="101" t="s">
        <v>174</v>
      </c>
      <c r="G21" s="185">
        <v>70</v>
      </c>
      <c r="H21" s="185">
        <v>42</v>
      </c>
      <c r="I21" s="185">
        <v>18</v>
      </c>
      <c r="J21" s="146">
        <v>24</v>
      </c>
      <c r="K21" s="146">
        <v>26</v>
      </c>
      <c r="L21" s="146">
        <v>14</v>
      </c>
      <c r="M21" s="147">
        <f>SUM(G21:L21)</f>
        <v>194</v>
      </c>
    </row>
    <row r="22" spans="1:13" s="1" customFormat="1" ht="96.6" customHeight="1" thickBot="1" x14ac:dyDescent="0.25">
      <c r="A22" s="307"/>
      <c r="B22" s="323"/>
      <c r="C22" s="304"/>
      <c r="D22" s="405"/>
      <c r="E22" s="88" t="s">
        <v>167</v>
      </c>
      <c r="F22" s="101" t="s">
        <v>175</v>
      </c>
      <c r="G22" s="88">
        <v>29</v>
      </c>
      <c r="H22" s="88">
        <v>20</v>
      </c>
      <c r="I22" s="88">
        <v>24</v>
      </c>
      <c r="J22" s="88">
        <v>22</v>
      </c>
      <c r="K22" s="88">
        <v>25</v>
      </c>
      <c r="L22" s="88">
        <v>15</v>
      </c>
      <c r="M22" s="148">
        <f>SUM(G22:L22)</f>
        <v>135</v>
      </c>
    </row>
    <row r="23" spans="1:13" s="1" customFormat="1" ht="96.6" customHeight="1" thickBot="1" x14ac:dyDescent="0.25">
      <c r="A23" s="308"/>
      <c r="B23" s="324"/>
      <c r="C23" s="305"/>
      <c r="D23" s="406"/>
      <c r="E23" s="88" t="s">
        <v>167</v>
      </c>
      <c r="F23" s="99" t="s">
        <v>176</v>
      </c>
      <c r="G23" s="102">
        <v>1</v>
      </c>
      <c r="H23" s="102">
        <v>1</v>
      </c>
      <c r="I23" s="102">
        <v>0</v>
      </c>
      <c r="J23" s="102">
        <v>2</v>
      </c>
      <c r="K23" s="102">
        <v>2</v>
      </c>
      <c r="L23" s="102">
        <v>0</v>
      </c>
      <c r="M23" s="149">
        <f>SUM(G23:L23)</f>
        <v>6</v>
      </c>
    </row>
  </sheetData>
  <mergeCells count="15">
    <mergeCell ref="A2:M2"/>
    <mergeCell ref="A3:N3"/>
    <mergeCell ref="A6:C6"/>
    <mergeCell ref="A10:F10"/>
    <mergeCell ref="G10:M10"/>
    <mergeCell ref="A12:A23"/>
    <mergeCell ref="B12:B23"/>
    <mergeCell ref="C12:C23"/>
    <mergeCell ref="D12:D23"/>
    <mergeCell ref="M18:M20"/>
    <mergeCell ref="E18:E20"/>
    <mergeCell ref="F18:F20"/>
    <mergeCell ref="G18:G20"/>
    <mergeCell ref="H18:H20"/>
    <mergeCell ref="I18:I2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3"/>
  <sheetViews>
    <sheetView topLeftCell="C1" zoomScale="75" zoomScaleNormal="75" workbookViewId="0">
      <selection activeCell="M1" sqref="M1:N65536"/>
    </sheetView>
  </sheetViews>
  <sheetFormatPr baseColWidth="10" defaultRowHeight="15" x14ac:dyDescent="0.25"/>
  <cols>
    <col min="1" max="1" width="15" customWidth="1"/>
    <col min="2" max="2" width="15.28515625" customWidth="1"/>
    <col min="3" max="3" width="16" customWidth="1"/>
    <col min="5" max="5" width="11.42578125" style="122"/>
    <col min="6" max="6" width="23" customWidth="1"/>
    <col min="7" max="12" width="11.42578125" style="122"/>
  </cols>
  <sheetData>
    <row r="1" spans="1:14" s="10" customFormat="1" ht="12.75" x14ac:dyDescent="0.2">
      <c r="E1" s="118"/>
      <c r="G1" s="118"/>
      <c r="H1" s="118"/>
      <c r="I1" s="118"/>
      <c r="J1" s="118"/>
      <c r="K1" s="118"/>
      <c r="L1" s="118"/>
    </row>
    <row r="2" spans="1:14" s="10" customFormat="1" ht="18.75" customHeight="1" x14ac:dyDescent="0.2">
      <c r="A2" s="413" t="s">
        <v>0</v>
      </c>
      <c r="B2" s="414"/>
      <c r="C2" s="414"/>
      <c r="D2" s="414"/>
      <c r="E2" s="414"/>
      <c r="F2" s="414"/>
      <c r="G2" s="414"/>
      <c r="H2" s="414"/>
      <c r="I2" s="414"/>
      <c r="J2" s="153"/>
      <c r="K2" s="153"/>
      <c r="L2" s="153"/>
      <c r="M2" s="105"/>
      <c r="N2" s="117"/>
    </row>
    <row r="3" spans="1:14" s="10" customFormat="1" ht="13.5" x14ac:dyDescent="0.2">
      <c r="A3" s="413" t="s">
        <v>1</v>
      </c>
      <c r="B3" s="414"/>
      <c r="C3" s="414"/>
      <c r="D3" s="414"/>
      <c r="E3" s="414"/>
      <c r="F3" s="414"/>
      <c r="G3" s="414"/>
      <c r="H3" s="414"/>
      <c r="I3" s="414"/>
      <c r="J3" s="153"/>
      <c r="K3" s="153"/>
      <c r="L3" s="153"/>
      <c r="M3" s="414"/>
      <c r="N3" s="414"/>
    </row>
    <row r="4" spans="1:14" s="10" customFormat="1" ht="13.5" x14ac:dyDescent="0.2">
      <c r="A4" s="103"/>
      <c r="B4" s="103"/>
      <c r="C4" s="103"/>
      <c r="D4" s="103"/>
      <c r="E4" s="119"/>
      <c r="F4" s="103"/>
      <c r="G4" s="119"/>
      <c r="H4" s="119"/>
      <c r="I4" s="119"/>
      <c r="J4" s="119"/>
      <c r="K4" s="119"/>
      <c r="L4" s="119"/>
      <c r="M4" s="103"/>
      <c r="N4" s="103"/>
    </row>
    <row r="5" spans="1:14" s="10" customFormat="1" ht="24.75" customHeight="1" x14ac:dyDescent="0.2">
      <c r="A5" s="415" t="s">
        <v>2</v>
      </c>
      <c r="B5" s="415"/>
      <c r="C5" s="415"/>
      <c r="D5" s="104"/>
      <c r="E5" s="120"/>
      <c r="G5" s="118"/>
      <c r="H5" s="118"/>
      <c r="I5" s="118"/>
      <c r="J5" s="118"/>
      <c r="K5" s="118"/>
      <c r="L5" s="118"/>
    </row>
    <row r="6" spans="1:14" s="10" customFormat="1" ht="27" x14ac:dyDescent="0.2">
      <c r="A6" s="115" t="s">
        <v>3</v>
      </c>
      <c r="B6" s="115" t="s">
        <v>4</v>
      </c>
      <c r="C6" s="105" t="s">
        <v>5</v>
      </c>
      <c r="D6" s="106"/>
      <c r="E6" s="118"/>
      <c r="G6" s="118"/>
      <c r="H6" s="118"/>
      <c r="I6" s="118"/>
      <c r="J6" s="118"/>
      <c r="K6" s="118"/>
      <c r="L6" s="118"/>
    </row>
    <row r="7" spans="1:14" s="10" customFormat="1" ht="42.75" customHeight="1" x14ac:dyDescent="0.2">
      <c r="A7" s="116" t="s">
        <v>6</v>
      </c>
      <c r="B7" s="73" t="s">
        <v>177</v>
      </c>
      <c r="C7" s="73" t="s">
        <v>178</v>
      </c>
      <c r="D7" s="9"/>
      <c r="E7" s="118"/>
      <c r="G7" s="118"/>
      <c r="H7" s="118"/>
      <c r="I7" s="118"/>
      <c r="J7" s="118"/>
      <c r="K7" s="118"/>
      <c r="L7" s="118"/>
    </row>
    <row r="8" spans="1:14" s="10" customFormat="1" ht="24" customHeight="1" thickBot="1" x14ac:dyDescent="0.25">
      <c r="A8" s="107"/>
      <c r="B8" s="107"/>
      <c r="C8" s="107"/>
      <c r="D8" s="108"/>
      <c r="E8" s="118"/>
      <c r="F8" s="109"/>
      <c r="G8" s="118"/>
      <c r="H8" s="118"/>
      <c r="I8" s="118"/>
      <c r="J8" s="118"/>
      <c r="K8" s="118"/>
      <c r="L8" s="118"/>
    </row>
    <row r="9" spans="1:14" s="10" customFormat="1" ht="18" customHeight="1" thickBot="1" x14ac:dyDescent="0.25">
      <c r="A9" s="350" t="s">
        <v>8</v>
      </c>
      <c r="B9" s="351"/>
      <c r="C9" s="351"/>
      <c r="D9" s="351"/>
      <c r="E9" s="351"/>
      <c r="F9" s="416"/>
      <c r="G9" s="417">
        <v>2016</v>
      </c>
      <c r="H9" s="418"/>
      <c r="I9" s="418"/>
      <c r="J9" s="418"/>
      <c r="K9" s="418"/>
      <c r="L9" s="418"/>
      <c r="M9" s="419"/>
    </row>
    <row r="10" spans="1:14" s="10" customFormat="1" ht="40.5" customHeight="1" thickBot="1" x14ac:dyDescent="0.25">
      <c r="A10" s="110" t="s">
        <v>9</v>
      </c>
      <c r="B10" s="111" t="s">
        <v>10</v>
      </c>
      <c r="C10" s="112" t="s">
        <v>11</v>
      </c>
      <c r="D10" s="113" t="s">
        <v>12</v>
      </c>
      <c r="E10" s="121" t="s">
        <v>13</v>
      </c>
      <c r="F10" s="113" t="s">
        <v>14</v>
      </c>
      <c r="G10" s="123" t="s">
        <v>15</v>
      </c>
      <c r="H10" s="123" t="s">
        <v>16</v>
      </c>
      <c r="I10" s="123" t="s">
        <v>17</v>
      </c>
      <c r="J10" s="114" t="s">
        <v>261</v>
      </c>
      <c r="K10" s="114" t="s">
        <v>262</v>
      </c>
      <c r="L10" s="114" t="s">
        <v>263</v>
      </c>
      <c r="M10" s="114" t="s">
        <v>18</v>
      </c>
    </row>
    <row r="11" spans="1:14" s="10" customFormat="1" ht="29.25" customHeight="1" thickBot="1" x14ac:dyDescent="0.25">
      <c r="A11" s="293" t="s">
        <v>179</v>
      </c>
      <c r="B11" s="377">
        <v>12113</v>
      </c>
      <c r="C11" s="333" t="s">
        <v>180</v>
      </c>
      <c r="D11" s="333" t="s">
        <v>181</v>
      </c>
      <c r="E11" s="229">
        <f>941+25</f>
        <v>966</v>
      </c>
      <c r="F11" s="257" t="s">
        <v>182</v>
      </c>
      <c r="G11" s="229">
        <f>106+17</f>
        <v>123</v>
      </c>
      <c r="H11" s="229">
        <f>64+28</f>
        <v>92</v>
      </c>
      <c r="I11" s="229">
        <f>98+23</f>
        <v>121</v>
      </c>
      <c r="J11" s="66">
        <f>82+26</f>
        <v>108</v>
      </c>
      <c r="K11" s="66">
        <f>40+27</f>
        <v>67</v>
      </c>
      <c r="L11" s="66">
        <f>26+24</f>
        <v>50</v>
      </c>
      <c r="M11" s="276">
        <f t="shared" ref="M11:M23" si="0">SUM(G11:L11)</f>
        <v>561</v>
      </c>
    </row>
    <row r="12" spans="1:14" s="10" customFormat="1" ht="31.5" customHeight="1" thickBot="1" x14ac:dyDescent="0.25">
      <c r="A12" s="294"/>
      <c r="B12" s="411"/>
      <c r="C12" s="384"/>
      <c r="D12" s="384"/>
      <c r="E12" s="229">
        <f>138+6</f>
        <v>144</v>
      </c>
      <c r="F12" s="257" t="s">
        <v>183</v>
      </c>
      <c r="G12" s="229">
        <f>47+4</f>
        <v>51</v>
      </c>
      <c r="H12" s="229">
        <f>12+4</f>
        <v>16</v>
      </c>
      <c r="I12" s="229">
        <f>14+4</f>
        <v>18</v>
      </c>
      <c r="J12" s="66">
        <f>9+9</f>
        <v>18</v>
      </c>
      <c r="K12" s="66">
        <f>0+8</f>
        <v>8</v>
      </c>
      <c r="L12" s="66">
        <f>0+5</f>
        <v>5</v>
      </c>
      <c r="M12" s="276">
        <f t="shared" si="0"/>
        <v>116</v>
      </c>
    </row>
    <row r="13" spans="1:14" s="10" customFormat="1" ht="35.25" customHeight="1" thickBot="1" x14ac:dyDescent="0.25">
      <c r="A13" s="294"/>
      <c r="B13" s="411"/>
      <c r="C13" s="384"/>
      <c r="D13" s="384"/>
      <c r="E13" s="229">
        <f>803+19</f>
        <v>822</v>
      </c>
      <c r="F13" s="257" t="s">
        <v>184</v>
      </c>
      <c r="G13" s="229">
        <f>59+13</f>
        <v>72</v>
      </c>
      <c r="H13" s="229">
        <f>52+24</f>
        <v>76</v>
      </c>
      <c r="I13" s="229">
        <f>84+19</f>
        <v>103</v>
      </c>
      <c r="J13" s="66">
        <f>73+17</f>
        <v>90</v>
      </c>
      <c r="K13" s="66">
        <f>41+19</f>
        <v>60</v>
      </c>
      <c r="L13" s="66">
        <f>26+19</f>
        <v>45</v>
      </c>
      <c r="M13" s="276">
        <f t="shared" si="0"/>
        <v>446</v>
      </c>
    </row>
    <row r="14" spans="1:14" s="10" customFormat="1" ht="35.25" customHeight="1" thickBot="1" x14ac:dyDescent="0.25">
      <c r="A14" s="294"/>
      <c r="B14" s="411"/>
      <c r="C14" s="384"/>
      <c r="D14" s="385"/>
      <c r="E14" s="196">
        <f>2+24</f>
        <v>26</v>
      </c>
      <c r="F14" s="167" t="s">
        <v>185</v>
      </c>
      <c r="G14" s="196">
        <f>0+43</f>
        <v>43</v>
      </c>
      <c r="H14" s="196">
        <f>0+13</f>
        <v>13</v>
      </c>
      <c r="I14" s="196">
        <f>0+32</f>
        <v>32</v>
      </c>
      <c r="J14" s="184">
        <f>0+22</f>
        <v>22</v>
      </c>
      <c r="K14" s="184">
        <f>1+14</f>
        <v>15</v>
      </c>
      <c r="L14" s="184">
        <f>4+3</f>
        <v>7</v>
      </c>
      <c r="M14" s="277">
        <f t="shared" si="0"/>
        <v>132</v>
      </c>
    </row>
    <row r="15" spans="1:14" s="10" customFormat="1" ht="33" customHeight="1" thickBot="1" x14ac:dyDescent="0.25">
      <c r="A15" s="294"/>
      <c r="B15" s="411"/>
      <c r="C15" s="384"/>
      <c r="D15" s="333" t="s">
        <v>186</v>
      </c>
      <c r="E15" s="194">
        <v>121</v>
      </c>
      <c r="F15" s="165" t="s">
        <v>187</v>
      </c>
      <c r="G15" s="194">
        <v>6</v>
      </c>
      <c r="H15" s="194">
        <v>14</v>
      </c>
      <c r="I15" s="194">
        <v>13</v>
      </c>
      <c r="J15" s="172">
        <v>14</v>
      </c>
      <c r="K15" s="172">
        <v>16</v>
      </c>
      <c r="L15" s="172">
        <v>8</v>
      </c>
      <c r="M15" s="278">
        <f t="shared" si="0"/>
        <v>71</v>
      </c>
    </row>
    <row r="16" spans="1:14" s="10" customFormat="1" ht="69" customHeight="1" thickBot="1" x14ac:dyDescent="0.25">
      <c r="A16" s="294"/>
      <c r="B16" s="411"/>
      <c r="C16" s="384"/>
      <c r="D16" s="384"/>
      <c r="E16" s="229">
        <v>300</v>
      </c>
      <c r="F16" s="257" t="s">
        <v>188</v>
      </c>
      <c r="G16" s="229">
        <v>11</v>
      </c>
      <c r="H16" s="229">
        <v>26</v>
      </c>
      <c r="I16" s="229">
        <v>19</v>
      </c>
      <c r="J16" s="66">
        <v>23</v>
      </c>
      <c r="K16" s="66">
        <v>13</v>
      </c>
      <c r="L16" s="66">
        <v>27</v>
      </c>
      <c r="M16" s="276">
        <f t="shared" si="0"/>
        <v>119</v>
      </c>
    </row>
    <row r="17" spans="1:13" s="10" customFormat="1" ht="47.25" customHeight="1" thickBot="1" x14ac:dyDescent="0.25">
      <c r="A17" s="294"/>
      <c r="B17" s="411"/>
      <c r="C17" s="384"/>
      <c r="D17" s="384"/>
      <c r="E17" s="229">
        <v>47</v>
      </c>
      <c r="F17" s="257" t="s">
        <v>189</v>
      </c>
      <c r="G17" s="229">
        <v>6</v>
      </c>
      <c r="H17" s="229">
        <v>0</v>
      </c>
      <c r="I17" s="229">
        <v>10</v>
      </c>
      <c r="J17" s="66">
        <v>0</v>
      </c>
      <c r="K17" s="66">
        <v>2</v>
      </c>
      <c r="L17" s="66">
        <v>6</v>
      </c>
      <c r="M17" s="276">
        <f t="shared" si="0"/>
        <v>24</v>
      </c>
    </row>
    <row r="18" spans="1:13" s="10" customFormat="1" ht="58.5" customHeight="1" thickBot="1" x14ac:dyDescent="0.25">
      <c r="A18" s="294"/>
      <c r="B18" s="411"/>
      <c r="C18" s="384"/>
      <c r="D18" s="384"/>
      <c r="E18" s="195">
        <v>430</v>
      </c>
      <c r="F18" s="166" t="s">
        <v>190</v>
      </c>
      <c r="G18" s="195">
        <v>45</v>
      </c>
      <c r="H18" s="195">
        <v>35</v>
      </c>
      <c r="I18" s="195">
        <v>29</v>
      </c>
      <c r="J18" s="183">
        <v>66</v>
      </c>
      <c r="K18" s="183">
        <v>69</v>
      </c>
      <c r="L18" s="183">
        <v>54</v>
      </c>
      <c r="M18" s="279">
        <f t="shared" si="0"/>
        <v>298</v>
      </c>
    </row>
    <row r="19" spans="1:13" s="10" customFormat="1" ht="52.5" customHeight="1" thickBot="1" x14ac:dyDescent="0.25">
      <c r="A19" s="294"/>
      <c r="B19" s="411"/>
      <c r="C19" s="384"/>
      <c r="D19" s="384"/>
      <c r="E19" s="229">
        <v>760</v>
      </c>
      <c r="F19" s="257" t="s">
        <v>191</v>
      </c>
      <c r="G19" s="229">
        <v>74</v>
      </c>
      <c r="H19" s="229">
        <v>62</v>
      </c>
      <c r="I19" s="229">
        <v>80</v>
      </c>
      <c r="J19" s="66">
        <v>73</v>
      </c>
      <c r="K19" s="66">
        <v>63</v>
      </c>
      <c r="L19" s="66">
        <v>71</v>
      </c>
      <c r="M19" s="276">
        <f t="shared" si="0"/>
        <v>423</v>
      </c>
    </row>
    <row r="20" spans="1:13" s="10" customFormat="1" ht="27" customHeight="1" thickBot="1" x14ac:dyDescent="0.25">
      <c r="A20" s="294"/>
      <c r="B20" s="411"/>
      <c r="C20" s="384"/>
      <c r="D20" s="385"/>
      <c r="E20" s="195">
        <v>1658</v>
      </c>
      <c r="F20" s="188" t="s">
        <v>192</v>
      </c>
      <c r="G20" s="195">
        <v>142</v>
      </c>
      <c r="H20" s="195">
        <v>137</v>
      </c>
      <c r="I20" s="195">
        <v>151</v>
      </c>
      <c r="J20" s="183">
        <v>176</v>
      </c>
      <c r="K20" s="183">
        <v>163</v>
      </c>
      <c r="L20" s="183">
        <v>166</v>
      </c>
      <c r="M20" s="279">
        <f t="shared" si="0"/>
        <v>935</v>
      </c>
    </row>
    <row r="21" spans="1:13" s="10" customFormat="1" ht="21.75" customHeight="1" thickBot="1" x14ac:dyDescent="0.25">
      <c r="A21" s="294"/>
      <c r="B21" s="411"/>
      <c r="C21" s="412"/>
      <c r="D21" s="333" t="s">
        <v>193</v>
      </c>
      <c r="E21" s="194">
        <v>120</v>
      </c>
      <c r="F21" s="187" t="s">
        <v>194</v>
      </c>
      <c r="G21" s="194">
        <v>26</v>
      </c>
      <c r="H21" s="194">
        <v>8</v>
      </c>
      <c r="I21" s="194">
        <v>22</v>
      </c>
      <c r="J21" s="172">
        <v>6</v>
      </c>
      <c r="K21" s="172">
        <v>6</v>
      </c>
      <c r="L21" s="172">
        <v>10</v>
      </c>
      <c r="M21" s="278">
        <f t="shared" si="0"/>
        <v>78</v>
      </c>
    </row>
    <row r="22" spans="1:13" s="10" customFormat="1" ht="22.5" customHeight="1" thickBot="1" x14ac:dyDescent="0.25">
      <c r="A22" s="294"/>
      <c r="B22" s="411"/>
      <c r="C22" s="412"/>
      <c r="D22" s="384"/>
      <c r="E22" s="229">
        <v>25</v>
      </c>
      <c r="F22" s="255" t="s">
        <v>195</v>
      </c>
      <c r="G22" s="229">
        <v>2</v>
      </c>
      <c r="H22" s="229">
        <v>1</v>
      </c>
      <c r="I22" s="229">
        <v>4</v>
      </c>
      <c r="J22" s="66">
        <v>2</v>
      </c>
      <c r="K22" s="66">
        <v>2</v>
      </c>
      <c r="L22" s="66">
        <v>0</v>
      </c>
      <c r="M22" s="276">
        <f t="shared" si="0"/>
        <v>11</v>
      </c>
    </row>
    <row r="23" spans="1:13" s="10" customFormat="1" ht="30" customHeight="1" thickBot="1" x14ac:dyDescent="0.25">
      <c r="A23" s="295"/>
      <c r="B23" s="395"/>
      <c r="C23" s="313"/>
      <c r="D23" s="385"/>
      <c r="E23" s="196">
        <v>0</v>
      </c>
      <c r="F23" s="189" t="s">
        <v>196</v>
      </c>
      <c r="G23" s="196">
        <v>0</v>
      </c>
      <c r="H23" s="196">
        <v>0</v>
      </c>
      <c r="I23" s="196">
        <v>0</v>
      </c>
      <c r="J23" s="184">
        <v>0</v>
      </c>
      <c r="K23" s="184">
        <v>0</v>
      </c>
      <c r="L23" s="184">
        <v>0</v>
      </c>
      <c r="M23" s="277">
        <f t="shared" si="0"/>
        <v>0</v>
      </c>
    </row>
  </sheetData>
  <mergeCells count="12">
    <mergeCell ref="A2:I2"/>
    <mergeCell ref="A3:I3"/>
    <mergeCell ref="M3:N3"/>
    <mergeCell ref="A5:C5"/>
    <mergeCell ref="A9:F9"/>
    <mergeCell ref="G9:M9"/>
    <mergeCell ref="A11:A23"/>
    <mergeCell ref="B11:B23"/>
    <mergeCell ref="C11:C23"/>
    <mergeCell ref="D11:D14"/>
    <mergeCell ref="D15:D20"/>
    <mergeCell ref="D21:D2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5"/>
  <sheetViews>
    <sheetView zoomScale="60" zoomScaleNormal="60" workbookViewId="0">
      <selection activeCell="M1" sqref="M1:N65536"/>
    </sheetView>
  </sheetViews>
  <sheetFormatPr baseColWidth="10" defaultRowHeight="15" x14ac:dyDescent="0.25"/>
  <cols>
    <col min="1" max="1" width="14.42578125" customWidth="1"/>
    <col min="2" max="2" width="17.7109375" customWidth="1"/>
    <col min="3" max="3" width="18.7109375" customWidth="1"/>
    <col min="6" max="6" width="20.85546875" customWidth="1"/>
  </cols>
  <sheetData>
    <row r="1" spans="1:14" s="1" customFormat="1" ht="14.25" x14ac:dyDescent="0.2">
      <c r="J1" s="117"/>
      <c r="K1" s="117"/>
      <c r="L1" s="117"/>
    </row>
    <row r="2" spans="1:14" s="1" customFormat="1" ht="14.25" x14ac:dyDescent="0.2">
      <c r="A2" s="423" t="s">
        <v>0</v>
      </c>
      <c r="B2" s="423"/>
      <c r="C2" s="423"/>
      <c r="D2" s="423"/>
      <c r="E2" s="423"/>
      <c r="F2" s="423"/>
      <c r="G2" s="423"/>
      <c r="H2" s="423"/>
      <c r="I2" s="423"/>
      <c r="J2" s="423"/>
      <c r="K2" s="423"/>
      <c r="L2" s="423"/>
      <c r="M2" s="423"/>
      <c r="N2" s="10"/>
    </row>
    <row r="3" spans="1:14" s="1" customFormat="1" ht="14.25" x14ac:dyDescent="0.2">
      <c r="A3" s="423" t="s">
        <v>1</v>
      </c>
      <c r="B3" s="423"/>
      <c r="C3" s="423"/>
      <c r="D3" s="423"/>
      <c r="E3" s="423"/>
      <c r="F3" s="423"/>
      <c r="G3" s="423"/>
      <c r="H3" s="423"/>
      <c r="I3" s="423"/>
      <c r="J3" s="423"/>
      <c r="K3" s="423"/>
      <c r="L3" s="423"/>
      <c r="M3" s="423"/>
      <c r="N3" s="423"/>
    </row>
    <row r="4" spans="1:14" s="1" customFormat="1" ht="17.25" customHeight="1" x14ac:dyDescent="0.2">
      <c r="J4" s="117"/>
      <c r="K4" s="117"/>
      <c r="L4" s="117"/>
    </row>
    <row r="5" spans="1:14" s="1" customFormat="1" ht="26.25" customHeight="1" x14ac:dyDescent="0.2">
      <c r="A5" s="296" t="s">
        <v>2</v>
      </c>
      <c r="B5" s="296"/>
      <c r="C5" s="296"/>
      <c r="D5" s="3"/>
      <c r="E5" s="4"/>
      <c r="J5" s="117"/>
      <c r="K5" s="117"/>
      <c r="L5" s="117"/>
    </row>
    <row r="6" spans="1:14" s="1" customFormat="1" ht="47.25" customHeight="1" x14ac:dyDescent="0.2">
      <c r="A6" s="72" t="s">
        <v>3</v>
      </c>
      <c r="B6" s="72" t="s">
        <v>4</v>
      </c>
      <c r="C6" s="43" t="s">
        <v>5</v>
      </c>
      <c r="D6" s="6"/>
      <c r="J6" s="117"/>
      <c r="K6" s="117"/>
      <c r="L6" s="117"/>
    </row>
    <row r="7" spans="1:14" s="1" customFormat="1" ht="63" customHeight="1" x14ac:dyDescent="0.2">
      <c r="A7" s="70" t="s">
        <v>6</v>
      </c>
      <c r="B7" s="76" t="s">
        <v>197</v>
      </c>
      <c r="C7" s="75" t="s">
        <v>198</v>
      </c>
      <c r="D7" s="37"/>
      <c r="J7" s="117"/>
      <c r="K7" s="117"/>
      <c r="L7" s="117"/>
    </row>
    <row r="8" spans="1:14" s="1" customFormat="1" ht="24" customHeight="1" thickBot="1" x14ac:dyDescent="0.25">
      <c r="A8" s="11"/>
      <c r="B8" s="11"/>
      <c r="C8" s="11"/>
      <c r="D8" s="12"/>
      <c r="F8" s="13"/>
      <c r="J8" s="117"/>
      <c r="K8" s="117"/>
      <c r="L8" s="117"/>
    </row>
    <row r="9" spans="1:14" s="1" customFormat="1" ht="18" customHeight="1" thickBot="1" x14ac:dyDescent="0.3">
      <c r="A9" s="297" t="s">
        <v>8</v>
      </c>
      <c r="B9" s="298"/>
      <c r="C9" s="298"/>
      <c r="D9" s="298"/>
      <c r="E9" s="298"/>
      <c r="F9" s="299"/>
      <c r="G9" s="300">
        <v>2016</v>
      </c>
      <c r="H9" s="301"/>
      <c r="I9" s="301"/>
      <c r="J9" s="301"/>
      <c r="K9" s="301"/>
      <c r="L9" s="301"/>
      <c r="M9" s="302"/>
    </row>
    <row r="10" spans="1:14" s="1" customFormat="1" ht="40.5" customHeight="1" thickBot="1" x14ac:dyDescent="0.25">
      <c r="A10" s="68" t="s">
        <v>9</v>
      </c>
      <c r="B10" s="39" t="s">
        <v>10</v>
      </c>
      <c r="C10" s="49" t="s">
        <v>11</v>
      </c>
      <c r="D10" s="50" t="s">
        <v>12</v>
      </c>
      <c r="E10" s="77" t="s">
        <v>13</v>
      </c>
      <c r="F10" s="48" t="s">
        <v>14</v>
      </c>
      <c r="G10" s="124" t="s">
        <v>15</v>
      </c>
      <c r="H10" s="124" t="s">
        <v>16</v>
      </c>
      <c r="I10" s="124" t="s">
        <v>17</v>
      </c>
      <c r="J10" s="79" t="s">
        <v>264</v>
      </c>
      <c r="K10" s="205" t="s">
        <v>265</v>
      </c>
      <c r="L10" s="205" t="s">
        <v>266</v>
      </c>
      <c r="M10" s="79" t="s">
        <v>18</v>
      </c>
    </row>
    <row r="11" spans="1:14" s="1" customFormat="1" ht="52.5" customHeight="1" thickBot="1" x14ac:dyDescent="0.25">
      <c r="A11" s="293" t="s">
        <v>199</v>
      </c>
      <c r="B11" s="377">
        <v>12127</v>
      </c>
      <c r="C11" s="420" t="s">
        <v>200</v>
      </c>
      <c r="D11" s="420" t="s">
        <v>201</v>
      </c>
      <c r="E11" s="217" t="s">
        <v>63</v>
      </c>
      <c r="F11" s="209" t="s">
        <v>202</v>
      </c>
      <c r="G11" s="191">
        <v>0</v>
      </c>
      <c r="H11" s="191">
        <v>3</v>
      </c>
      <c r="I11" s="191">
        <v>1</v>
      </c>
      <c r="J11" s="185">
        <v>2</v>
      </c>
      <c r="K11" s="185">
        <v>0</v>
      </c>
      <c r="L11" s="185">
        <v>1</v>
      </c>
      <c r="M11" s="190">
        <f>SUM(G11:L11)</f>
        <v>7</v>
      </c>
    </row>
    <row r="12" spans="1:14" s="1" customFormat="1" ht="51.75" customHeight="1" thickBot="1" x14ac:dyDescent="0.25">
      <c r="A12" s="294"/>
      <c r="B12" s="411"/>
      <c r="C12" s="421"/>
      <c r="D12" s="421"/>
      <c r="E12" s="217">
        <v>188</v>
      </c>
      <c r="F12" s="209" t="s">
        <v>203</v>
      </c>
      <c r="G12" s="191">
        <v>22</v>
      </c>
      <c r="H12" s="191">
        <v>22</v>
      </c>
      <c r="I12" s="191">
        <v>22</v>
      </c>
      <c r="J12" s="185">
        <v>22</v>
      </c>
      <c r="K12" s="185">
        <v>23</v>
      </c>
      <c r="L12" s="185">
        <v>20</v>
      </c>
      <c r="M12" s="190">
        <f>SUM(G12:L12)</f>
        <v>131</v>
      </c>
    </row>
    <row r="13" spans="1:14" s="1" customFormat="1" ht="82.5" customHeight="1" thickBot="1" x14ac:dyDescent="0.25">
      <c r="A13" s="294"/>
      <c r="B13" s="411"/>
      <c r="C13" s="421"/>
      <c r="D13" s="421"/>
      <c r="E13" s="125" t="s">
        <v>63</v>
      </c>
      <c r="F13" s="87" t="s">
        <v>204</v>
      </c>
      <c r="G13" s="125">
        <v>0</v>
      </c>
      <c r="H13" s="125">
        <v>0</v>
      </c>
      <c r="I13" s="125">
        <v>0</v>
      </c>
      <c r="J13" s="87">
        <v>0</v>
      </c>
      <c r="K13" s="87">
        <v>0</v>
      </c>
      <c r="L13" s="87">
        <v>0</v>
      </c>
      <c r="M13" s="139">
        <f>SUM(G13:L13)</f>
        <v>0</v>
      </c>
    </row>
    <row r="14" spans="1:14" s="1" customFormat="1" ht="60" customHeight="1" thickBot="1" x14ac:dyDescent="0.25">
      <c r="A14" s="294"/>
      <c r="B14" s="411"/>
      <c r="C14" s="421"/>
      <c r="D14" s="421"/>
      <c r="E14" s="125" t="s">
        <v>63</v>
      </c>
      <c r="F14" s="87" t="s">
        <v>205</v>
      </c>
      <c r="G14" s="125">
        <v>2</v>
      </c>
      <c r="H14" s="125">
        <v>26</v>
      </c>
      <c r="I14" s="125">
        <v>26</v>
      </c>
      <c r="J14" s="87">
        <v>25</v>
      </c>
      <c r="K14" s="87">
        <v>29</v>
      </c>
      <c r="L14" s="87">
        <v>15</v>
      </c>
      <c r="M14" s="139">
        <f>SUM(G14:L14)</f>
        <v>123</v>
      </c>
    </row>
    <row r="15" spans="1:14" s="1" customFormat="1" ht="65.25" customHeight="1" thickBot="1" x14ac:dyDescent="0.25">
      <c r="A15" s="295"/>
      <c r="B15" s="395"/>
      <c r="C15" s="422"/>
      <c r="D15" s="422"/>
      <c r="E15" s="125" t="s">
        <v>63</v>
      </c>
      <c r="F15" s="87" t="s">
        <v>206</v>
      </c>
      <c r="G15" s="125">
        <v>0</v>
      </c>
      <c r="H15" s="125">
        <v>8</v>
      </c>
      <c r="I15" s="125">
        <v>34</v>
      </c>
      <c r="J15" s="87">
        <v>22</v>
      </c>
      <c r="K15" s="87">
        <v>26</v>
      </c>
      <c r="L15" s="87">
        <v>20</v>
      </c>
      <c r="M15" s="139">
        <f>SUM(G15:L15)</f>
        <v>110</v>
      </c>
    </row>
  </sheetData>
  <mergeCells count="9">
    <mergeCell ref="B11:B15"/>
    <mergeCell ref="A11:A15"/>
    <mergeCell ref="C11:C15"/>
    <mergeCell ref="D11:D15"/>
    <mergeCell ref="A2:M2"/>
    <mergeCell ref="A3:N3"/>
    <mergeCell ref="A5:C5"/>
    <mergeCell ref="A9:F9"/>
    <mergeCell ref="G9:M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5"/>
  <sheetViews>
    <sheetView topLeftCell="B4" zoomScale="71" zoomScaleNormal="71" workbookViewId="0">
      <selection activeCell="M4" sqref="M1:N65536"/>
    </sheetView>
  </sheetViews>
  <sheetFormatPr baseColWidth="10" defaultRowHeight="15" x14ac:dyDescent="0.25"/>
  <cols>
    <col min="1" max="1" width="17.5703125" customWidth="1"/>
    <col min="2" max="2" width="17" customWidth="1"/>
    <col min="3" max="3" width="20.85546875" customWidth="1"/>
    <col min="4" max="4" width="19" customWidth="1"/>
    <col min="6" max="6" width="18" customWidth="1"/>
  </cols>
  <sheetData>
    <row r="1" spans="1:14" s="1" customFormat="1" ht="14.25" x14ac:dyDescent="0.2">
      <c r="J1" s="117"/>
      <c r="K1" s="117"/>
      <c r="L1" s="117"/>
    </row>
    <row r="2" spans="1:14" s="1" customFormat="1" ht="18" x14ac:dyDescent="0.25">
      <c r="A2" s="314" t="s">
        <v>0</v>
      </c>
      <c r="B2" s="314"/>
      <c r="C2" s="314"/>
      <c r="D2" s="314"/>
      <c r="E2" s="314"/>
      <c r="F2" s="314"/>
      <c r="G2" s="314"/>
      <c r="H2" s="314"/>
      <c r="I2" s="314"/>
      <c r="J2" s="314"/>
      <c r="K2" s="314"/>
      <c r="L2" s="314"/>
      <c r="M2" s="314"/>
    </row>
    <row r="3" spans="1:14" s="1" customFormat="1" ht="18" x14ac:dyDescent="0.25">
      <c r="A3" s="314" t="s">
        <v>1</v>
      </c>
      <c r="B3" s="314"/>
      <c r="C3" s="314"/>
      <c r="D3" s="314"/>
      <c r="E3" s="314"/>
      <c r="F3" s="314"/>
      <c r="G3" s="314"/>
      <c r="H3" s="314"/>
      <c r="I3" s="314"/>
      <c r="J3" s="314"/>
      <c r="K3" s="314"/>
      <c r="L3" s="314"/>
      <c r="M3" s="314"/>
      <c r="N3" s="314"/>
    </row>
    <row r="4" spans="1:14" s="1" customFormat="1" ht="23.25" customHeight="1" x14ac:dyDescent="0.2">
      <c r="J4" s="117"/>
      <c r="K4" s="117"/>
      <c r="L4" s="117"/>
    </row>
    <row r="5" spans="1:14" s="1" customFormat="1" ht="15" customHeight="1" x14ac:dyDescent="0.2">
      <c r="A5" s="296" t="s">
        <v>2</v>
      </c>
      <c r="B5" s="296"/>
      <c r="C5" s="296"/>
      <c r="D5" s="3"/>
      <c r="E5" s="4"/>
      <c r="J5" s="117"/>
      <c r="K5" s="117"/>
      <c r="L5" s="117"/>
    </row>
    <row r="6" spans="1:14" s="1" customFormat="1" ht="37.5" customHeight="1" x14ac:dyDescent="0.2">
      <c r="A6" s="43" t="s">
        <v>3</v>
      </c>
      <c r="B6" s="43" t="s">
        <v>4</v>
      </c>
      <c r="C6" s="43" t="s">
        <v>5</v>
      </c>
      <c r="D6" s="6"/>
      <c r="J6" s="117"/>
      <c r="K6" s="117"/>
      <c r="L6" s="117"/>
    </row>
    <row r="7" spans="1:14" s="1" customFormat="1" ht="42.75" customHeight="1" x14ac:dyDescent="0.2">
      <c r="A7" s="70" t="s">
        <v>6</v>
      </c>
      <c r="B7" s="75" t="s">
        <v>207</v>
      </c>
      <c r="C7" s="76" t="s">
        <v>208</v>
      </c>
      <c r="D7" s="37"/>
      <c r="J7" s="117"/>
      <c r="K7" s="117"/>
      <c r="L7" s="117"/>
    </row>
    <row r="8" spans="1:14" s="1" customFormat="1" ht="24" customHeight="1" thickBot="1" x14ac:dyDescent="0.25">
      <c r="A8" s="11"/>
      <c r="B8" s="11"/>
      <c r="C8" s="11"/>
      <c r="D8" s="12"/>
      <c r="F8" s="13"/>
      <c r="J8" s="117"/>
      <c r="K8" s="117"/>
      <c r="L8" s="117"/>
    </row>
    <row r="9" spans="1:14" s="1" customFormat="1" ht="18" customHeight="1" thickBot="1" x14ac:dyDescent="0.3">
      <c r="A9" s="297" t="s">
        <v>8</v>
      </c>
      <c r="B9" s="298"/>
      <c r="C9" s="298"/>
      <c r="D9" s="298"/>
      <c r="E9" s="298"/>
      <c r="F9" s="299"/>
      <c r="G9" s="300">
        <v>2016</v>
      </c>
      <c r="H9" s="301"/>
      <c r="I9" s="301"/>
      <c r="J9" s="301"/>
      <c r="K9" s="301"/>
      <c r="L9" s="301"/>
      <c r="M9" s="302"/>
    </row>
    <row r="10" spans="1:14" s="1" customFormat="1" ht="40.5" customHeight="1" thickBot="1" x14ac:dyDescent="0.25">
      <c r="A10" s="68" t="s">
        <v>9</v>
      </c>
      <c r="B10" s="48" t="s">
        <v>10</v>
      </c>
      <c r="C10" s="49" t="s">
        <v>11</v>
      </c>
      <c r="D10" s="48" t="s">
        <v>12</v>
      </c>
      <c r="E10" s="77" t="s">
        <v>13</v>
      </c>
      <c r="F10" s="48" t="s">
        <v>14</v>
      </c>
      <c r="G10" s="78" t="s">
        <v>15</v>
      </c>
      <c r="H10" s="78" t="s">
        <v>16</v>
      </c>
      <c r="I10" s="78" t="s">
        <v>17</v>
      </c>
      <c r="J10" s="205" t="s">
        <v>261</v>
      </c>
      <c r="K10" s="205" t="s">
        <v>262</v>
      </c>
      <c r="L10" s="205" t="s">
        <v>263</v>
      </c>
      <c r="M10" s="79" t="s">
        <v>18</v>
      </c>
    </row>
    <row r="11" spans="1:14" s="1" customFormat="1" ht="44.25" customHeight="1" thickBot="1" x14ac:dyDescent="0.25">
      <c r="A11" s="293" t="s">
        <v>209</v>
      </c>
      <c r="B11" s="293">
        <v>12105</v>
      </c>
      <c r="C11" s="424" t="s">
        <v>210</v>
      </c>
      <c r="D11" s="197" t="s">
        <v>211</v>
      </c>
      <c r="E11" s="172" t="s">
        <v>63</v>
      </c>
      <c r="F11" s="87" t="s">
        <v>212</v>
      </c>
      <c r="G11" s="185">
        <v>5</v>
      </c>
      <c r="H11" s="185">
        <v>5</v>
      </c>
      <c r="I11" s="185">
        <v>9</v>
      </c>
      <c r="J11" s="185">
        <v>7</v>
      </c>
      <c r="K11" s="185">
        <v>8</v>
      </c>
      <c r="L11" s="185">
        <v>4</v>
      </c>
      <c r="M11" s="190">
        <f>SUM(G11:L11)</f>
        <v>38</v>
      </c>
    </row>
    <row r="12" spans="1:14" s="1" customFormat="1" ht="74.25" customHeight="1" thickBot="1" x14ac:dyDescent="0.25">
      <c r="A12" s="334"/>
      <c r="B12" s="334"/>
      <c r="C12" s="425"/>
      <c r="D12" s="209" t="s">
        <v>213</v>
      </c>
      <c r="E12" s="218" t="s">
        <v>63</v>
      </c>
      <c r="F12" s="209" t="s">
        <v>214</v>
      </c>
      <c r="G12" s="185">
        <v>10</v>
      </c>
      <c r="H12" s="185">
        <v>6</v>
      </c>
      <c r="I12" s="185">
        <v>3</v>
      </c>
      <c r="J12" s="185">
        <v>11</v>
      </c>
      <c r="K12" s="185">
        <v>6</v>
      </c>
      <c r="L12" s="185">
        <v>4</v>
      </c>
      <c r="M12" s="190">
        <f>SUM(G12:L12)</f>
        <v>40</v>
      </c>
    </row>
    <row r="13" spans="1:14" s="1" customFormat="1" ht="90" customHeight="1" thickBot="1" x14ac:dyDescent="0.25">
      <c r="A13" s="334"/>
      <c r="B13" s="334"/>
      <c r="C13" s="425"/>
      <c r="D13" s="220" t="s">
        <v>215</v>
      </c>
      <c r="E13" s="221" t="s">
        <v>63</v>
      </c>
      <c r="F13" s="209" t="s">
        <v>216</v>
      </c>
      <c r="G13" s="185">
        <v>1</v>
      </c>
      <c r="H13" s="185">
        <v>0</v>
      </c>
      <c r="I13" s="185">
        <v>2</v>
      </c>
      <c r="J13" s="185">
        <v>0</v>
      </c>
      <c r="K13" s="185">
        <v>0</v>
      </c>
      <c r="L13" s="185">
        <v>1</v>
      </c>
      <c r="M13" s="190">
        <f>SUM(G13:L13)</f>
        <v>4</v>
      </c>
    </row>
    <row r="14" spans="1:14" s="1" customFormat="1" ht="64.5" customHeight="1" thickBot="1" x14ac:dyDescent="0.25">
      <c r="A14" s="334"/>
      <c r="B14" s="334"/>
      <c r="C14" s="425"/>
      <c r="D14" s="209" t="s">
        <v>217</v>
      </c>
      <c r="E14" s="218" t="s">
        <v>63</v>
      </c>
      <c r="F14" s="209" t="s">
        <v>218</v>
      </c>
      <c r="G14" s="185">
        <v>17</v>
      </c>
      <c r="H14" s="185">
        <v>7</v>
      </c>
      <c r="I14" s="185">
        <v>21</v>
      </c>
      <c r="J14" s="185">
        <v>18</v>
      </c>
      <c r="K14" s="185">
        <v>21</v>
      </c>
      <c r="L14" s="185">
        <v>14</v>
      </c>
      <c r="M14" s="190">
        <f>SUM(G14:L14)</f>
        <v>98</v>
      </c>
    </row>
    <row r="15" spans="1:14" s="1" customFormat="1" ht="55.5" customHeight="1" thickBot="1" x14ac:dyDescent="0.25">
      <c r="A15" s="342"/>
      <c r="B15" s="342"/>
      <c r="C15" s="426"/>
      <c r="D15" s="212" t="s">
        <v>219</v>
      </c>
      <c r="E15" s="280" t="s">
        <v>63</v>
      </c>
      <c r="F15" s="212" t="s">
        <v>220</v>
      </c>
      <c r="G15" s="88">
        <v>6</v>
      </c>
      <c r="H15" s="88">
        <v>2</v>
      </c>
      <c r="I15" s="88">
        <v>4</v>
      </c>
      <c r="J15" s="88">
        <v>2</v>
      </c>
      <c r="K15" s="88">
        <v>3</v>
      </c>
      <c r="L15" s="88">
        <v>2</v>
      </c>
      <c r="M15" s="149">
        <f>SUM(G15:L15)</f>
        <v>19</v>
      </c>
    </row>
  </sheetData>
  <mergeCells count="8">
    <mergeCell ref="B11:B15"/>
    <mergeCell ref="C11:C15"/>
    <mergeCell ref="A2:M2"/>
    <mergeCell ref="A3:N3"/>
    <mergeCell ref="A5:C5"/>
    <mergeCell ref="A9:F9"/>
    <mergeCell ref="G9:M9"/>
    <mergeCell ref="A11:A1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13"/>
  <sheetViews>
    <sheetView topLeftCell="B1" zoomScale="75" zoomScaleNormal="75" workbookViewId="0">
      <selection activeCell="M1" sqref="M1:N65536"/>
    </sheetView>
  </sheetViews>
  <sheetFormatPr baseColWidth="10" defaultRowHeight="15" x14ac:dyDescent="0.25"/>
  <cols>
    <col min="1" max="1" width="15.5703125" customWidth="1"/>
    <col min="2" max="2" width="15.42578125" customWidth="1"/>
    <col min="3" max="3" width="18.42578125" customWidth="1"/>
    <col min="6" max="6" width="14.85546875" customWidth="1"/>
  </cols>
  <sheetData>
    <row r="1" spans="1:14" s="1" customFormat="1" ht="14.25" x14ac:dyDescent="0.2">
      <c r="J1" s="117"/>
      <c r="K1" s="117"/>
      <c r="L1" s="117"/>
    </row>
    <row r="2" spans="1:14" s="1" customFormat="1" ht="18" x14ac:dyDescent="0.25">
      <c r="A2" s="314" t="s">
        <v>0</v>
      </c>
      <c r="B2" s="314"/>
      <c r="C2" s="314"/>
      <c r="D2" s="314"/>
      <c r="E2" s="314"/>
      <c r="F2" s="314"/>
      <c r="G2" s="314"/>
      <c r="H2" s="314"/>
      <c r="I2" s="314"/>
      <c r="J2" s="314"/>
      <c r="K2" s="314"/>
      <c r="L2" s="314"/>
      <c r="M2" s="314"/>
    </row>
    <row r="3" spans="1:14" s="1" customFormat="1" ht="18" x14ac:dyDescent="0.25">
      <c r="A3" s="314" t="s">
        <v>1</v>
      </c>
      <c r="B3" s="314"/>
      <c r="C3" s="314"/>
      <c r="D3" s="314"/>
      <c r="E3" s="314"/>
      <c r="F3" s="314"/>
      <c r="G3" s="314"/>
      <c r="H3" s="314"/>
      <c r="I3" s="314"/>
      <c r="J3" s="314"/>
      <c r="K3" s="314"/>
      <c r="L3" s="314"/>
      <c r="M3" s="314"/>
      <c r="N3" s="314"/>
    </row>
    <row r="4" spans="1:14" s="1" customFormat="1" ht="18" x14ac:dyDescent="0.25">
      <c r="A4" s="74"/>
      <c r="B4" s="74"/>
      <c r="C4" s="74"/>
      <c r="D4" s="74"/>
      <c r="E4" s="74"/>
      <c r="F4" s="74"/>
      <c r="G4" s="74"/>
      <c r="H4" s="74"/>
      <c r="I4" s="74"/>
      <c r="J4" s="134"/>
      <c r="K4" s="134"/>
      <c r="L4" s="134"/>
      <c r="M4" s="74"/>
      <c r="N4" s="74"/>
    </row>
    <row r="5" spans="1:14" s="1" customFormat="1" ht="23.25" customHeight="1" x14ac:dyDescent="0.2">
      <c r="J5" s="117"/>
      <c r="K5" s="117"/>
      <c r="L5" s="117"/>
    </row>
    <row r="6" spans="1:14" s="1" customFormat="1" ht="15" customHeight="1" x14ac:dyDescent="0.2">
      <c r="A6" s="296" t="s">
        <v>2</v>
      </c>
      <c r="B6" s="296"/>
      <c r="C6" s="296"/>
      <c r="D6" s="3"/>
      <c r="E6" s="4"/>
      <c r="J6" s="117"/>
      <c r="K6" s="117"/>
      <c r="L6" s="117"/>
    </row>
    <row r="7" spans="1:14" s="1" customFormat="1" ht="28.5" x14ac:dyDescent="0.2">
      <c r="A7" s="72" t="s">
        <v>3</v>
      </c>
      <c r="B7" s="72" t="s">
        <v>4</v>
      </c>
      <c r="C7" s="43" t="s">
        <v>5</v>
      </c>
      <c r="D7" s="6"/>
      <c r="J7" s="117"/>
      <c r="K7" s="117"/>
      <c r="L7" s="117"/>
    </row>
    <row r="8" spans="1:14" s="1" customFormat="1" ht="42.75" customHeight="1" x14ac:dyDescent="0.2">
      <c r="A8" s="70" t="s">
        <v>139</v>
      </c>
      <c r="B8" s="76" t="s">
        <v>139</v>
      </c>
      <c r="C8" s="76" t="s">
        <v>221</v>
      </c>
      <c r="D8" s="37"/>
      <c r="J8" s="117"/>
      <c r="K8" s="117"/>
      <c r="L8" s="117"/>
    </row>
    <row r="9" spans="1:14" s="1" customFormat="1" ht="24" customHeight="1" thickBot="1" x14ac:dyDescent="0.25">
      <c r="A9" s="11"/>
      <c r="B9" s="11"/>
      <c r="C9" s="11"/>
      <c r="D9" s="12"/>
      <c r="F9" s="13"/>
      <c r="J9" s="117"/>
      <c r="K9" s="117"/>
      <c r="L9" s="117"/>
    </row>
    <row r="10" spans="1:14" s="1" customFormat="1" ht="18" customHeight="1" thickBot="1" x14ac:dyDescent="0.3">
      <c r="A10" s="297" t="s">
        <v>8</v>
      </c>
      <c r="B10" s="298"/>
      <c r="C10" s="298"/>
      <c r="D10" s="298"/>
      <c r="E10" s="298"/>
      <c r="F10" s="299"/>
      <c r="G10" s="300">
        <v>2016</v>
      </c>
      <c r="H10" s="301"/>
      <c r="I10" s="301"/>
      <c r="J10" s="301"/>
      <c r="K10" s="301"/>
      <c r="L10" s="301"/>
      <c r="M10" s="302"/>
    </row>
    <row r="11" spans="1:14" s="1" customFormat="1" ht="40.5" customHeight="1" thickBot="1" x14ac:dyDescent="0.25">
      <c r="A11" s="68" t="s">
        <v>9</v>
      </c>
      <c r="B11" s="48" t="s">
        <v>10</v>
      </c>
      <c r="C11" s="49" t="s">
        <v>11</v>
      </c>
      <c r="D11" s="50" t="s">
        <v>12</v>
      </c>
      <c r="E11" s="77" t="s">
        <v>13</v>
      </c>
      <c r="F11" s="50" t="s">
        <v>14</v>
      </c>
      <c r="G11" s="82" t="s">
        <v>15</v>
      </c>
      <c r="H11" s="82" t="s">
        <v>16</v>
      </c>
      <c r="I11" s="82" t="s">
        <v>17</v>
      </c>
      <c r="J11" s="206" t="s">
        <v>261</v>
      </c>
      <c r="K11" s="206" t="s">
        <v>262</v>
      </c>
      <c r="L11" s="206" t="s">
        <v>263</v>
      </c>
      <c r="M11" s="83" t="s">
        <v>18</v>
      </c>
    </row>
    <row r="12" spans="1:14" s="1" customFormat="1" ht="93.75" customHeight="1" thickBot="1" x14ac:dyDescent="0.25">
      <c r="A12" s="293" t="s">
        <v>222</v>
      </c>
      <c r="B12" s="377">
        <v>12044</v>
      </c>
      <c r="C12" s="333" t="s">
        <v>223</v>
      </c>
      <c r="D12" s="333" t="s">
        <v>224</v>
      </c>
      <c r="E12" s="284">
        <v>158300</v>
      </c>
      <c r="F12" s="52" t="s">
        <v>225</v>
      </c>
      <c r="G12" s="285">
        <v>6492</v>
      </c>
      <c r="H12" s="285">
        <v>5233</v>
      </c>
      <c r="I12" s="285">
        <v>7431</v>
      </c>
      <c r="J12" s="285">
        <v>6905</v>
      </c>
      <c r="K12" s="285">
        <v>7504</v>
      </c>
      <c r="L12" s="285">
        <v>7000</v>
      </c>
      <c r="M12" s="286">
        <f>SUM(G12:L12)</f>
        <v>40565</v>
      </c>
    </row>
    <row r="13" spans="1:14" s="1" customFormat="1" ht="105" customHeight="1" thickBot="1" x14ac:dyDescent="0.25">
      <c r="A13" s="295"/>
      <c r="B13" s="395"/>
      <c r="C13" s="385"/>
      <c r="D13" s="385"/>
      <c r="E13" s="281">
        <v>1000</v>
      </c>
      <c r="F13" s="53" t="s">
        <v>226</v>
      </c>
      <c r="G13" s="282">
        <v>0</v>
      </c>
      <c r="H13" s="282">
        <v>0</v>
      </c>
      <c r="I13" s="282">
        <v>100</v>
      </c>
      <c r="J13" s="282">
        <v>106</v>
      </c>
      <c r="K13" s="282">
        <v>101</v>
      </c>
      <c r="L13" s="282">
        <v>100</v>
      </c>
      <c r="M13" s="283">
        <f>SUM(G13:L13)</f>
        <v>407</v>
      </c>
    </row>
  </sheetData>
  <mergeCells count="9">
    <mergeCell ref="A2:M2"/>
    <mergeCell ref="A3:N3"/>
    <mergeCell ref="A6:C6"/>
    <mergeCell ref="A10:F10"/>
    <mergeCell ref="G10:M10"/>
    <mergeCell ref="A12:A13"/>
    <mergeCell ref="B12:B13"/>
    <mergeCell ref="C12:C13"/>
    <mergeCell ref="D12:D13"/>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2"/>
  <sheetViews>
    <sheetView topLeftCell="B1" zoomScale="77" zoomScaleNormal="77" workbookViewId="0">
      <selection activeCell="M1" sqref="M1:N65536"/>
    </sheetView>
  </sheetViews>
  <sheetFormatPr baseColWidth="10" defaultRowHeight="15" x14ac:dyDescent="0.25"/>
  <cols>
    <col min="1" max="1" width="17.42578125" customWidth="1"/>
    <col min="2" max="2" width="17" customWidth="1"/>
    <col min="3" max="3" width="18.140625" customWidth="1"/>
  </cols>
  <sheetData>
    <row r="1" spans="1:14" s="1" customFormat="1" ht="14.25" x14ac:dyDescent="0.2">
      <c r="J1" s="117"/>
      <c r="K1" s="117"/>
      <c r="L1" s="117"/>
    </row>
    <row r="2" spans="1:14" s="1" customFormat="1" ht="18" x14ac:dyDescent="0.25">
      <c r="A2" s="314" t="s">
        <v>0</v>
      </c>
      <c r="B2" s="314"/>
      <c r="C2" s="314"/>
      <c r="D2" s="314"/>
      <c r="E2" s="314"/>
      <c r="F2" s="314"/>
      <c r="G2" s="314"/>
      <c r="H2" s="314"/>
      <c r="I2" s="314"/>
      <c r="J2" s="314"/>
      <c r="K2" s="314"/>
      <c r="L2" s="314"/>
      <c r="M2" s="314"/>
    </row>
    <row r="3" spans="1:14" s="1" customFormat="1" ht="18" x14ac:dyDescent="0.25">
      <c r="A3" s="314" t="s">
        <v>1</v>
      </c>
      <c r="B3" s="314"/>
      <c r="C3" s="314"/>
      <c r="D3" s="314"/>
      <c r="E3" s="314"/>
      <c r="F3" s="314"/>
      <c r="G3" s="314"/>
      <c r="H3" s="314"/>
      <c r="I3" s="314"/>
      <c r="J3" s="314"/>
      <c r="K3" s="314"/>
      <c r="L3" s="314"/>
      <c r="M3" s="314"/>
      <c r="N3" s="314"/>
    </row>
    <row r="4" spans="1:14" s="1" customFormat="1" ht="18" x14ac:dyDescent="0.25">
      <c r="A4" s="74"/>
      <c r="B4" s="74"/>
      <c r="C4" s="74"/>
      <c r="D4" s="74"/>
      <c r="E4" s="74"/>
      <c r="F4" s="74"/>
      <c r="G4" s="74"/>
      <c r="H4" s="74"/>
      <c r="I4" s="74"/>
      <c r="J4" s="132"/>
      <c r="K4" s="132"/>
      <c r="L4" s="132"/>
      <c r="M4" s="74"/>
      <c r="N4" s="74"/>
    </row>
    <row r="5" spans="1:14" s="1" customFormat="1" ht="15" customHeight="1" x14ac:dyDescent="0.2">
      <c r="A5" s="296" t="s">
        <v>2</v>
      </c>
      <c r="B5" s="296"/>
      <c r="C5" s="296"/>
      <c r="D5" s="3"/>
      <c r="E5" s="4"/>
      <c r="J5" s="117"/>
      <c r="K5" s="117"/>
      <c r="L5" s="117"/>
    </row>
    <row r="6" spans="1:14" s="1" customFormat="1" ht="28.5" customHeight="1" x14ac:dyDescent="0.2">
      <c r="A6" s="86" t="s">
        <v>3</v>
      </c>
      <c r="B6" s="86" t="s">
        <v>4</v>
      </c>
      <c r="C6" s="43" t="s">
        <v>5</v>
      </c>
      <c r="D6" s="6"/>
      <c r="J6" s="117"/>
      <c r="K6" s="117"/>
      <c r="L6" s="117"/>
    </row>
    <row r="7" spans="1:14" s="1" customFormat="1" ht="42.75" customHeight="1" x14ac:dyDescent="0.2">
      <c r="A7" s="70" t="s">
        <v>6</v>
      </c>
      <c r="B7" s="75" t="s">
        <v>227</v>
      </c>
      <c r="C7" s="75" t="s">
        <v>228</v>
      </c>
      <c r="D7" s="37"/>
      <c r="J7" s="117"/>
      <c r="K7" s="117"/>
      <c r="L7" s="117"/>
    </row>
    <row r="8" spans="1:14" s="1" customFormat="1" ht="24" customHeight="1" thickBot="1" x14ac:dyDescent="0.25">
      <c r="A8" s="11"/>
      <c r="B8" s="11"/>
      <c r="C8" s="11"/>
      <c r="D8" s="12"/>
      <c r="F8" s="13"/>
      <c r="J8" s="117"/>
      <c r="K8" s="117"/>
      <c r="L8" s="117"/>
    </row>
    <row r="9" spans="1:14" s="1" customFormat="1" ht="18" customHeight="1" thickBot="1" x14ac:dyDescent="0.3">
      <c r="A9" s="297" t="s">
        <v>8</v>
      </c>
      <c r="B9" s="298"/>
      <c r="C9" s="298"/>
      <c r="D9" s="298"/>
      <c r="E9" s="298"/>
      <c r="F9" s="299"/>
      <c r="G9" s="300">
        <v>2016</v>
      </c>
      <c r="H9" s="301"/>
      <c r="I9" s="301"/>
      <c r="J9" s="301"/>
      <c r="K9" s="301"/>
      <c r="L9" s="301"/>
      <c r="M9" s="302"/>
    </row>
    <row r="10" spans="1:14" s="1" customFormat="1" ht="40.5" customHeight="1" thickBot="1" x14ac:dyDescent="0.25">
      <c r="A10" s="68" t="s">
        <v>9</v>
      </c>
      <c r="B10" s="48" t="s">
        <v>10</v>
      </c>
      <c r="C10" s="49" t="s">
        <v>11</v>
      </c>
      <c r="D10" s="50" t="s">
        <v>12</v>
      </c>
      <c r="E10" s="77" t="s">
        <v>13</v>
      </c>
      <c r="F10" s="50" t="s">
        <v>14</v>
      </c>
      <c r="G10" s="78" t="s">
        <v>15</v>
      </c>
      <c r="H10" s="78" t="s">
        <v>16</v>
      </c>
      <c r="I10" s="78" t="s">
        <v>17</v>
      </c>
      <c r="J10" s="205" t="s">
        <v>261</v>
      </c>
      <c r="K10" s="205" t="s">
        <v>262</v>
      </c>
      <c r="L10" s="205" t="s">
        <v>263</v>
      </c>
      <c r="M10" s="79" t="s">
        <v>18</v>
      </c>
    </row>
    <row r="11" spans="1:14" s="1" customFormat="1" ht="98.25" customHeight="1" thickBot="1" x14ac:dyDescent="0.25">
      <c r="A11" s="309" t="s">
        <v>229</v>
      </c>
      <c r="B11" s="427">
        <v>12026</v>
      </c>
      <c r="C11" s="429" t="s">
        <v>230</v>
      </c>
      <c r="D11" s="333" t="s">
        <v>231</v>
      </c>
      <c r="E11" s="222" t="s">
        <v>63</v>
      </c>
      <c r="F11" s="209" t="s">
        <v>232</v>
      </c>
      <c r="G11" s="185">
        <v>0</v>
      </c>
      <c r="H11" s="185">
        <v>0</v>
      </c>
      <c r="I11" s="185">
        <v>2</v>
      </c>
      <c r="J11" s="198">
        <v>1</v>
      </c>
      <c r="K11" s="198">
        <v>0</v>
      </c>
      <c r="L11" s="185">
        <v>1</v>
      </c>
      <c r="M11" s="190">
        <f>SUM(G11:L11)</f>
        <v>4</v>
      </c>
    </row>
    <row r="12" spans="1:14" s="1" customFormat="1" ht="131.25" customHeight="1" thickBot="1" x14ac:dyDescent="0.25">
      <c r="A12" s="311"/>
      <c r="B12" s="428"/>
      <c r="C12" s="430"/>
      <c r="D12" s="385"/>
      <c r="E12" s="287" t="s">
        <v>63</v>
      </c>
      <c r="F12" s="212" t="s">
        <v>233</v>
      </c>
      <c r="G12" s="88">
        <v>1</v>
      </c>
      <c r="H12" s="88">
        <v>1</v>
      </c>
      <c r="I12" s="88">
        <v>1</v>
      </c>
      <c r="J12" s="88">
        <v>0</v>
      </c>
      <c r="K12" s="88">
        <v>3</v>
      </c>
      <c r="L12" s="88">
        <v>1</v>
      </c>
      <c r="M12" s="190">
        <f>SUM(G12:L12)</f>
        <v>7</v>
      </c>
    </row>
  </sheetData>
  <mergeCells count="9">
    <mergeCell ref="A11:A12"/>
    <mergeCell ref="B11:B12"/>
    <mergeCell ref="D11:D12"/>
    <mergeCell ref="C11:C12"/>
    <mergeCell ref="A2:M2"/>
    <mergeCell ref="A3:N3"/>
    <mergeCell ref="A5:C5"/>
    <mergeCell ref="A9:F9"/>
    <mergeCell ref="G9:M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1"/>
  <sheetViews>
    <sheetView tabSelected="1" zoomScale="73" zoomScaleNormal="73" workbookViewId="0">
      <selection activeCell="Q9" sqref="Q9"/>
    </sheetView>
  </sheetViews>
  <sheetFormatPr baseColWidth="10" defaultRowHeight="15" x14ac:dyDescent="0.25"/>
  <cols>
    <col min="1" max="2" width="15.7109375" customWidth="1"/>
    <col min="3" max="3" width="16.42578125" customWidth="1"/>
    <col min="4" max="4" width="12.5703125" customWidth="1"/>
    <col min="6" max="6" width="14.140625" customWidth="1"/>
  </cols>
  <sheetData>
    <row r="1" spans="1:14" s="1" customFormat="1" ht="14.25" x14ac:dyDescent="0.2">
      <c r="J1" s="117"/>
      <c r="K1" s="117"/>
      <c r="L1" s="117"/>
    </row>
    <row r="2" spans="1:14" s="1" customFormat="1" ht="18" x14ac:dyDescent="0.25">
      <c r="A2" s="314" t="s">
        <v>0</v>
      </c>
      <c r="B2" s="314"/>
      <c r="C2" s="314"/>
      <c r="D2" s="314"/>
      <c r="E2" s="314"/>
      <c r="F2" s="314"/>
      <c r="G2" s="314"/>
      <c r="H2" s="314"/>
      <c r="I2" s="314"/>
      <c r="J2" s="314"/>
      <c r="K2" s="314"/>
      <c r="L2" s="314"/>
      <c r="M2" s="314"/>
    </row>
    <row r="3" spans="1:14" s="1" customFormat="1" ht="18" x14ac:dyDescent="0.25">
      <c r="A3" s="314" t="s">
        <v>1</v>
      </c>
      <c r="B3" s="314"/>
      <c r="C3" s="314"/>
      <c r="D3" s="314"/>
      <c r="E3" s="314"/>
      <c r="F3" s="314"/>
      <c r="G3" s="314"/>
      <c r="H3" s="314"/>
      <c r="I3" s="314"/>
      <c r="J3" s="314"/>
      <c r="K3" s="314"/>
      <c r="L3" s="314"/>
      <c r="M3" s="314"/>
      <c r="N3" s="314"/>
    </row>
    <row r="4" spans="1:14" s="1" customFormat="1" ht="15" customHeight="1" x14ac:dyDescent="0.2">
      <c r="A4" s="296" t="s">
        <v>2</v>
      </c>
      <c r="B4" s="296"/>
      <c r="C4" s="296"/>
      <c r="D4" s="3"/>
      <c r="E4" s="4"/>
      <c r="J4" s="117"/>
      <c r="K4" s="117"/>
      <c r="L4" s="117"/>
    </row>
    <row r="5" spans="1:14" s="1" customFormat="1" ht="28.5" x14ac:dyDescent="0.2">
      <c r="A5" s="72" t="s">
        <v>3</v>
      </c>
      <c r="B5" s="72" t="s">
        <v>4</v>
      </c>
      <c r="C5" s="43" t="s">
        <v>5</v>
      </c>
      <c r="D5" s="6"/>
      <c r="J5" s="117"/>
      <c r="K5" s="117"/>
      <c r="L5" s="117"/>
    </row>
    <row r="6" spans="1:14" s="1" customFormat="1" ht="42.75" customHeight="1" x14ac:dyDescent="0.2">
      <c r="A6" s="76" t="s">
        <v>114</v>
      </c>
      <c r="B6" s="70" t="s">
        <v>234</v>
      </c>
      <c r="C6" s="76" t="s">
        <v>235</v>
      </c>
      <c r="D6" s="37"/>
      <c r="J6" s="117"/>
      <c r="K6" s="117"/>
      <c r="L6" s="117"/>
    </row>
    <row r="7" spans="1:14" s="1" customFormat="1" ht="24" customHeight="1" thickBot="1" x14ac:dyDescent="0.25">
      <c r="A7" s="11"/>
      <c r="B7" s="11"/>
      <c r="C7" s="11"/>
      <c r="D7" s="12"/>
      <c r="F7" s="13"/>
      <c r="J7" s="117"/>
      <c r="K7" s="117"/>
      <c r="L7" s="117"/>
    </row>
    <row r="8" spans="1:14" s="1" customFormat="1" ht="18" customHeight="1" thickBot="1" x14ac:dyDescent="0.3">
      <c r="A8" s="297" t="s">
        <v>8</v>
      </c>
      <c r="B8" s="298"/>
      <c r="C8" s="298"/>
      <c r="D8" s="298"/>
      <c r="E8" s="298"/>
      <c r="F8" s="299"/>
      <c r="G8" s="300">
        <v>2016</v>
      </c>
      <c r="H8" s="301"/>
      <c r="I8" s="301"/>
      <c r="J8" s="301"/>
      <c r="K8" s="301"/>
      <c r="L8" s="301"/>
      <c r="M8" s="302"/>
    </row>
    <row r="9" spans="1:14" s="1" customFormat="1" ht="40.5" customHeight="1" thickBot="1" x14ac:dyDescent="0.25">
      <c r="A9" s="68" t="s">
        <v>9</v>
      </c>
      <c r="B9" s="48" t="s">
        <v>10</v>
      </c>
      <c r="C9" s="49" t="s">
        <v>11</v>
      </c>
      <c r="D9" s="50" t="s">
        <v>12</v>
      </c>
      <c r="E9" s="77" t="s">
        <v>13</v>
      </c>
      <c r="F9" s="48" t="s">
        <v>14</v>
      </c>
      <c r="G9" s="51" t="s">
        <v>15</v>
      </c>
      <c r="H9" s="51" t="s">
        <v>16</v>
      </c>
      <c r="I9" s="82" t="s">
        <v>17</v>
      </c>
      <c r="J9" s="206" t="s">
        <v>261</v>
      </c>
      <c r="K9" s="206" t="s">
        <v>262</v>
      </c>
      <c r="L9" s="206" t="s">
        <v>263</v>
      </c>
      <c r="M9" s="83" t="s">
        <v>18</v>
      </c>
    </row>
    <row r="10" spans="1:14" s="1" customFormat="1" ht="112.5" customHeight="1" thickBot="1" x14ac:dyDescent="0.25">
      <c r="A10" s="306" t="s">
        <v>236</v>
      </c>
      <c r="B10" s="322">
        <v>12682</v>
      </c>
      <c r="C10" s="303" t="s">
        <v>237</v>
      </c>
      <c r="D10" s="333" t="s">
        <v>238</v>
      </c>
      <c r="E10" s="223" t="s">
        <v>63</v>
      </c>
      <c r="F10" s="224" t="s">
        <v>239</v>
      </c>
      <c r="G10" s="54">
        <v>1</v>
      </c>
      <c r="H10" s="54">
        <v>3</v>
      </c>
      <c r="I10" s="54">
        <v>4</v>
      </c>
      <c r="J10" s="285">
        <v>2</v>
      </c>
      <c r="K10" s="52">
        <v>1</v>
      </c>
      <c r="L10" s="285">
        <v>2</v>
      </c>
      <c r="M10" s="225">
        <f>SUM(G10:L10)</f>
        <v>13</v>
      </c>
    </row>
    <row r="11" spans="1:14" s="1" customFormat="1" ht="102.75" thickBot="1" x14ac:dyDescent="0.25">
      <c r="A11" s="308"/>
      <c r="B11" s="324"/>
      <c r="C11" s="305"/>
      <c r="D11" s="385"/>
      <c r="E11" s="281" t="s">
        <v>63</v>
      </c>
      <c r="F11" s="53" t="s">
        <v>240</v>
      </c>
      <c r="G11" s="282">
        <v>1</v>
      </c>
      <c r="H11" s="282">
        <v>0</v>
      </c>
      <c r="I11" s="282">
        <v>0</v>
      </c>
      <c r="J11" s="282">
        <v>2</v>
      </c>
      <c r="K11" s="282">
        <v>1</v>
      </c>
      <c r="L11" s="282">
        <v>1</v>
      </c>
      <c r="M11" s="226">
        <f>SUM(G11:L11)</f>
        <v>5</v>
      </c>
    </row>
  </sheetData>
  <mergeCells count="9">
    <mergeCell ref="B10:B11"/>
    <mergeCell ref="C10:C11"/>
    <mergeCell ref="D10:D11"/>
    <mergeCell ref="A2:M2"/>
    <mergeCell ref="A3:N3"/>
    <mergeCell ref="A4:C4"/>
    <mergeCell ref="A8:F8"/>
    <mergeCell ref="G8:M8"/>
    <mergeCell ref="A10:A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57" zoomScaleNormal="57" workbookViewId="0">
      <selection activeCell="M1" sqref="M1:N65536"/>
    </sheetView>
  </sheetViews>
  <sheetFormatPr baseColWidth="10" defaultRowHeight="15" x14ac:dyDescent="0.25"/>
  <cols>
    <col min="1" max="1" width="21.140625" customWidth="1"/>
    <col min="2" max="2" width="15.28515625" customWidth="1"/>
    <col min="3" max="3" width="16" customWidth="1"/>
    <col min="4" max="4" width="14.140625" customWidth="1"/>
    <col min="6" max="6" width="14.7109375" customWidth="1"/>
  </cols>
  <sheetData>
    <row r="1" spans="1:17" s="1" customFormat="1" ht="14.25" x14ac:dyDescent="0.2">
      <c r="J1" s="117"/>
      <c r="K1" s="117"/>
      <c r="L1" s="117"/>
    </row>
    <row r="2" spans="1:17" s="1" customFormat="1" ht="18" x14ac:dyDescent="0.25">
      <c r="A2" s="314" t="s">
        <v>0</v>
      </c>
      <c r="B2" s="314"/>
      <c r="C2" s="314"/>
      <c r="D2" s="314"/>
      <c r="E2" s="314"/>
      <c r="F2" s="314"/>
      <c r="G2" s="314"/>
      <c r="H2" s="314"/>
      <c r="I2" s="314"/>
      <c r="J2" s="314"/>
      <c r="K2" s="314"/>
      <c r="L2" s="314"/>
      <c r="M2" s="314"/>
      <c r="N2" s="314"/>
      <c r="O2" s="314"/>
      <c r="P2" s="314"/>
      <c r="Q2" s="314"/>
    </row>
    <row r="3" spans="1:17" s="1" customFormat="1" ht="18" x14ac:dyDescent="0.25">
      <c r="A3" s="314" t="s">
        <v>1</v>
      </c>
      <c r="B3" s="314"/>
      <c r="C3" s="314"/>
      <c r="D3" s="314"/>
      <c r="E3" s="314"/>
      <c r="F3" s="314"/>
      <c r="G3" s="314"/>
      <c r="H3" s="314"/>
      <c r="I3" s="314"/>
      <c r="J3" s="314"/>
      <c r="K3" s="314"/>
      <c r="L3" s="314"/>
      <c r="M3" s="314"/>
      <c r="N3" s="314"/>
      <c r="O3" s="314"/>
      <c r="P3" s="314"/>
    </row>
    <row r="4" spans="1:17" s="1" customFormat="1" ht="18" x14ac:dyDescent="0.25">
      <c r="A4" s="2"/>
      <c r="B4" s="2"/>
      <c r="C4" s="2"/>
      <c r="D4" s="2"/>
      <c r="E4" s="2"/>
      <c r="F4" s="2"/>
      <c r="G4" s="2"/>
      <c r="H4" s="2"/>
      <c r="I4" s="2"/>
      <c r="J4" s="156"/>
      <c r="K4" s="156"/>
      <c r="L4" s="156"/>
      <c r="M4" s="2"/>
      <c r="N4" s="2"/>
    </row>
    <row r="5" spans="1:17" s="1" customFormat="1" ht="14.25" x14ac:dyDescent="0.2">
      <c r="J5" s="117"/>
      <c r="K5" s="117"/>
      <c r="L5" s="117"/>
    </row>
    <row r="6" spans="1:17" s="1" customFormat="1" thickBot="1" x14ac:dyDescent="0.25">
      <c r="A6" s="315" t="s">
        <v>2</v>
      </c>
      <c r="B6" s="315"/>
      <c r="C6" s="315"/>
      <c r="D6" s="3"/>
      <c r="E6" s="4"/>
      <c r="J6" s="117"/>
      <c r="K6" s="117"/>
      <c r="L6" s="117"/>
    </row>
    <row r="7" spans="1:17" s="1" customFormat="1" ht="29.25" thickBot="1" x14ac:dyDescent="0.25">
      <c r="A7" s="34" t="s">
        <v>3</v>
      </c>
      <c r="B7" s="34" t="s">
        <v>4</v>
      </c>
      <c r="C7" s="35" t="s">
        <v>5</v>
      </c>
      <c r="D7" s="6"/>
      <c r="J7" s="117"/>
      <c r="K7" s="117"/>
      <c r="L7" s="117"/>
    </row>
    <row r="8" spans="1:17" s="1" customFormat="1" ht="39" thickBot="1" x14ac:dyDescent="0.25">
      <c r="A8" s="36" t="s">
        <v>28</v>
      </c>
      <c r="B8" s="36" t="s">
        <v>29</v>
      </c>
      <c r="C8" s="36" t="s">
        <v>30</v>
      </c>
      <c r="D8" s="37"/>
      <c r="J8" s="117"/>
      <c r="K8" s="117"/>
      <c r="L8" s="117"/>
    </row>
    <row r="9" spans="1:17" s="1" customFormat="1" thickBot="1" x14ac:dyDescent="0.25">
      <c r="A9" s="11"/>
      <c r="B9" s="11"/>
      <c r="C9" s="11"/>
      <c r="D9" s="12"/>
      <c r="F9" s="13"/>
      <c r="J9" s="117"/>
      <c r="K9" s="117"/>
      <c r="L9" s="117"/>
    </row>
    <row r="10" spans="1:17" s="1" customFormat="1" ht="18.75" thickBot="1" x14ac:dyDescent="0.3">
      <c r="A10" s="316" t="s">
        <v>8</v>
      </c>
      <c r="B10" s="317"/>
      <c r="C10" s="317"/>
      <c r="D10" s="317"/>
      <c r="E10" s="317"/>
      <c r="F10" s="318"/>
      <c r="G10" s="319">
        <v>2016</v>
      </c>
      <c r="H10" s="320"/>
      <c r="I10" s="320"/>
      <c r="J10" s="320"/>
      <c r="K10" s="320"/>
      <c r="L10" s="320"/>
      <c r="M10" s="321"/>
    </row>
    <row r="11" spans="1:17" s="1" customFormat="1" ht="34.5" thickBot="1" x14ac:dyDescent="0.25">
      <c r="A11" s="38" t="s">
        <v>9</v>
      </c>
      <c r="B11" s="39" t="s">
        <v>10</v>
      </c>
      <c r="C11" s="39" t="s">
        <v>11</v>
      </c>
      <c r="D11" s="39" t="s">
        <v>12</v>
      </c>
      <c r="E11" s="38" t="s">
        <v>13</v>
      </c>
      <c r="F11" s="39" t="s">
        <v>14</v>
      </c>
      <c r="G11" s="38" t="s">
        <v>15</v>
      </c>
      <c r="H11" s="38" t="s">
        <v>16</v>
      </c>
      <c r="I11" s="38" t="s">
        <v>17</v>
      </c>
      <c r="J11" s="38" t="s">
        <v>261</v>
      </c>
      <c r="K11" s="38" t="s">
        <v>262</v>
      </c>
      <c r="L11" s="38" t="s">
        <v>263</v>
      </c>
      <c r="M11" s="40" t="s">
        <v>18</v>
      </c>
    </row>
    <row r="12" spans="1:17" s="1" customFormat="1" ht="74.25" customHeight="1" thickBot="1" x14ac:dyDescent="0.25">
      <c r="A12" s="36" t="s">
        <v>31</v>
      </c>
      <c r="B12" s="322">
        <v>12672</v>
      </c>
      <c r="C12" s="303" t="s">
        <v>32</v>
      </c>
      <c r="D12" s="227" t="s">
        <v>33</v>
      </c>
      <c r="E12" s="229">
        <v>2</v>
      </c>
      <c r="F12" s="212" t="s">
        <v>34</v>
      </c>
      <c r="G12" s="102">
        <v>0</v>
      </c>
      <c r="H12" s="102">
        <v>0</v>
      </c>
      <c r="I12" s="102">
        <v>1</v>
      </c>
      <c r="J12" s="102">
        <v>0</v>
      </c>
      <c r="K12" s="102">
        <v>1</v>
      </c>
      <c r="L12" s="102">
        <v>1</v>
      </c>
      <c r="M12" s="231">
        <f t="shared" ref="M12:M25" si="0">SUM(G12:L12)</f>
        <v>3</v>
      </c>
    </row>
    <row r="13" spans="1:17" s="1" customFormat="1" ht="66.75" customHeight="1" thickBot="1" x14ac:dyDescent="0.25">
      <c r="A13" s="306" t="s">
        <v>35</v>
      </c>
      <c r="B13" s="323"/>
      <c r="C13" s="304"/>
      <c r="D13" s="309" t="s">
        <v>36</v>
      </c>
      <c r="E13" s="229">
        <v>12</v>
      </c>
      <c r="F13" s="212" t="s">
        <v>37</v>
      </c>
      <c r="G13" s="102">
        <v>1</v>
      </c>
      <c r="H13" s="102">
        <v>3</v>
      </c>
      <c r="I13" s="102">
        <v>1</v>
      </c>
      <c r="J13" s="102">
        <v>2</v>
      </c>
      <c r="K13" s="102">
        <v>2</v>
      </c>
      <c r="L13" s="102">
        <v>1</v>
      </c>
      <c r="M13" s="231">
        <f t="shared" si="0"/>
        <v>10</v>
      </c>
    </row>
    <row r="14" spans="1:17" s="1" customFormat="1" ht="39" thickBot="1" x14ac:dyDescent="0.25">
      <c r="A14" s="307"/>
      <c r="B14" s="323"/>
      <c r="C14" s="304"/>
      <c r="D14" s="310"/>
      <c r="E14" s="196">
        <v>12</v>
      </c>
      <c r="F14" s="211" t="s">
        <v>38</v>
      </c>
      <c r="G14" s="193">
        <v>0</v>
      </c>
      <c r="H14" s="193">
        <v>0</v>
      </c>
      <c r="I14" s="193">
        <v>0</v>
      </c>
      <c r="J14" s="193">
        <v>0</v>
      </c>
      <c r="K14" s="193">
        <v>1</v>
      </c>
      <c r="L14" s="193">
        <v>0</v>
      </c>
      <c r="M14" s="232">
        <f t="shared" si="0"/>
        <v>1</v>
      </c>
    </row>
    <row r="15" spans="1:17" s="1" customFormat="1" ht="57" customHeight="1" thickBot="1" x14ac:dyDescent="0.25">
      <c r="A15" s="308"/>
      <c r="B15" s="323"/>
      <c r="C15" s="304"/>
      <c r="D15" s="227" t="s">
        <v>39</v>
      </c>
      <c r="E15" s="229">
        <v>120</v>
      </c>
      <c r="F15" s="212" t="s">
        <v>40</v>
      </c>
      <c r="G15" s="102">
        <v>4</v>
      </c>
      <c r="H15" s="102">
        <v>23</v>
      </c>
      <c r="I15" s="102">
        <v>18</v>
      </c>
      <c r="J15" s="102">
        <v>33</v>
      </c>
      <c r="K15" s="102">
        <v>17</v>
      </c>
      <c r="L15" s="102">
        <v>24</v>
      </c>
      <c r="M15" s="231">
        <f t="shared" si="0"/>
        <v>119</v>
      </c>
    </row>
    <row r="16" spans="1:17" s="1" customFormat="1" ht="61.5" customHeight="1" thickBot="1" x14ac:dyDescent="0.25">
      <c r="A16" s="306" t="s">
        <v>41</v>
      </c>
      <c r="B16" s="323"/>
      <c r="C16" s="304"/>
      <c r="D16" s="312" t="s">
        <v>42</v>
      </c>
      <c r="E16" s="234" t="s">
        <v>43</v>
      </c>
      <c r="F16" s="212" t="s">
        <v>44</v>
      </c>
      <c r="G16" s="102">
        <v>31</v>
      </c>
      <c r="H16" s="102">
        <v>16</v>
      </c>
      <c r="I16" s="102">
        <v>13</v>
      </c>
      <c r="J16" s="102">
        <v>29</v>
      </c>
      <c r="K16" s="102">
        <v>27</v>
      </c>
      <c r="L16" s="102">
        <v>27</v>
      </c>
      <c r="M16" s="231">
        <f t="shared" si="0"/>
        <v>143</v>
      </c>
    </row>
    <row r="17" spans="1:13" s="1" customFormat="1" ht="48" customHeight="1" thickBot="1" x14ac:dyDescent="0.25">
      <c r="A17" s="307"/>
      <c r="B17" s="323"/>
      <c r="C17" s="304"/>
      <c r="D17" s="313"/>
      <c r="E17" s="233" t="s">
        <v>43</v>
      </c>
      <c r="F17" s="211" t="s">
        <v>45</v>
      </c>
      <c r="G17" s="193">
        <v>31</v>
      </c>
      <c r="H17" s="193">
        <v>16</v>
      </c>
      <c r="I17" s="193">
        <v>13</v>
      </c>
      <c r="J17" s="193">
        <v>29</v>
      </c>
      <c r="K17" s="193">
        <v>27</v>
      </c>
      <c r="L17" s="193">
        <v>27</v>
      </c>
      <c r="M17" s="232">
        <f t="shared" si="0"/>
        <v>143</v>
      </c>
    </row>
    <row r="18" spans="1:13" s="1" customFormat="1" ht="51.75" thickBot="1" x14ac:dyDescent="0.25">
      <c r="A18" s="307"/>
      <c r="B18" s="323"/>
      <c r="C18" s="304"/>
      <c r="D18" s="309" t="s">
        <v>46</v>
      </c>
      <c r="E18" s="234" t="s">
        <v>43</v>
      </c>
      <c r="F18" s="212" t="s">
        <v>47</v>
      </c>
      <c r="G18" s="102">
        <v>55</v>
      </c>
      <c r="H18" s="102">
        <v>22</v>
      </c>
      <c r="I18" s="102">
        <v>44</v>
      </c>
      <c r="J18" s="102">
        <v>16</v>
      </c>
      <c r="K18" s="102">
        <v>30</v>
      </c>
      <c r="L18" s="102">
        <v>18</v>
      </c>
      <c r="M18" s="231">
        <f t="shared" si="0"/>
        <v>185</v>
      </c>
    </row>
    <row r="19" spans="1:13" s="1" customFormat="1" ht="26.25" thickBot="1" x14ac:dyDescent="0.25">
      <c r="A19" s="307"/>
      <c r="B19" s="323"/>
      <c r="C19" s="304"/>
      <c r="D19" s="311"/>
      <c r="E19" s="234" t="s">
        <v>43</v>
      </c>
      <c r="F19" s="212" t="s">
        <v>48</v>
      </c>
      <c r="G19" s="102">
        <v>47</v>
      </c>
      <c r="H19" s="102">
        <v>6</v>
      </c>
      <c r="I19" s="102">
        <v>28</v>
      </c>
      <c r="J19" s="102">
        <v>11</v>
      </c>
      <c r="K19" s="155">
        <v>8</v>
      </c>
      <c r="L19" s="102">
        <v>7</v>
      </c>
      <c r="M19" s="231">
        <f t="shared" si="0"/>
        <v>107</v>
      </c>
    </row>
    <row r="20" spans="1:13" s="1" customFormat="1" ht="39" thickBot="1" x14ac:dyDescent="0.25">
      <c r="A20" s="307"/>
      <c r="B20" s="323"/>
      <c r="C20" s="304"/>
      <c r="D20" s="311"/>
      <c r="E20" s="234" t="s">
        <v>43</v>
      </c>
      <c r="F20" s="212" t="s">
        <v>49</v>
      </c>
      <c r="G20" s="102">
        <v>8</v>
      </c>
      <c r="H20" s="102">
        <v>13</v>
      </c>
      <c r="I20" s="102">
        <v>15</v>
      </c>
      <c r="J20" s="102">
        <v>5</v>
      </c>
      <c r="K20" s="102">
        <v>21</v>
      </c>
      <c r="L20" s="102">
        <v>11</v>
      </c>
      <c r="M20" s="231">
        <f t="shared" si="0"/>
        <v>73</v>
      </c>
    </row>
    <row r="21" spans="1:13" s="1" customFormat="1" ht="26.25" thickBot="1" x14ac:dyDescent="0.25">
      <c r="A21" s="307"/>
      <c r="B21" s="323"/>
      <c r="C21" s="304"/>
      <c r="D21" s="310"/>
      <c r="E21" s="233" t="s">
        <v>43</v>
      </c>
      <c r="F21" s="211" t="s">
        <v>50</v>
      </c>
      <c r="G21" s="193">
        <v>0</v>
      </c>
      <c r="H21" s="193">
        <v>3</v>
      </c>
      <c r="I21" s="193">
        <v>1</v>
      </c>
      <c r="J21" s="193">
        <v>0</v>
      </c>
      <c r="K21" s="193">
        <v>1</v>
      </c>
      <c r="L21" s="193">
        <v>0</v>
      </c>
      <c r="M21" s="232">
        <f t="shared" si="0"/>
        <v>5</v>
      </c>
    </row>
    <row r="22" spans="1:13" s="1" customFormat="1" ht="98.25" customHeight="1" thickBot="1" x14ac:dyDescent="0.25">
      <c r="A22" s="307"/>
      <c r="B22" s="323"/>
      <c r="C22" s="304"/>
      <c r="D22" s="309" t="s">
        <v>51</v>
      </c>
      <c r="E22" s="234" t="s">
        <v>43</v>
      </c>
      <c r="F22" s="212" t="s">
        <v>52</v>
      </c>
      <c r="G22" s="102">
        <v>0</v>
      </c>
      <c r="H22" s="102">
        <v>0</v>
      </c>
      <c r="I22" s="102">
        <v>0</v>
      </c>
      <c r="J22" s="102">
        <v>0</v>
      </c>
      <c r="K22" s="102">
        <v>0</v>
      </c>
      <c r="L22" s="102">
        <v>0</v>
      </c>
      <c r="M22" s="231">
        <f t="shared" si="0"/>
        <v>0</v>
      </c>
    </row>
    <row r="23" spans="1:13" s="1" customFormat="1" ht="85.5" customHeight="1" thickBot="1" x14ac:dyDescent="0.25">
      <c r="A23" s="307"/>
      <c r="B23" s="323"/>
      <c r="C23" s="304"/>
      <c r="D23" s="311"/>
      <c r="E23" s="235" t="s">
        <v>43</v>
      </c>
      <c r="F23" s="210" t="s">
        <v>53</v>
      </c>
      <c r="G23" s="192">
        <v>0</v>
      </c>
      <c r="H23" s="192">
        <v>0</v>
      </c>
      <c r="I23" s="192">
        <v>0</v>
      </c>
      <c r="J23" s="192">
        <v>0</v>
      </c>
      <c r="K23" s="192">
        <v>0</v>
      </c>
      <c r="L23" s="192">
        <v>1</v>
      </c>
      <c r="M23" s="236">
        <f t="shared" si="0"/>
        <v>1</v>
      </c>
    </row>
    <row r="24" spans="1:13" s="1" customFormat="1" ht="46.5" customHeight="1" thickBot="1" x14ac:dyDescent="0.25">
      <c r="A24" s="308"/>
      <c r="B24" s="323"/>
      <c r="C24" s="304"/>
      <c r="D24" s="310"/>
      <c r="E24" s="234" t="s">
        <v>43</v>
      </c>
      <c r="F24" s="212" t="s">
        <v>54</v>
      </c>
      <c r="G24" s="102">
        <v>3</v>
      </c>
      <c r="H24" s="102">
        <v>4</v>
      </c>
      <c r="I24" s="102">
        <v>3</v>
      </c>
      <c r="J24" s="102">
        <v>7</v>
      </c>
      <c r="K24" s="102">
        <v>5</v>
      </c>
      <c r="L24" s="102">
        <v>6</v>
      </c>
      <c r="M24" s="231">
        <f t="shared" si="0"/>
        <v>28</v>
      </c>
    </row>
    <row r="25" spans="1:13" s="1" customFormat="1" ht="109.5" customHeight="1" thickBot="1" x14ac:dyDescent="0.25">
      <c r="A25" s="36" t="s">
        <v>55</v>
      </c>
      <c r="B25" s="324"/>
      <c r="C25" s="305"/>
      <c r="D25" s="228" t="s">
        <v>56</v>
      </c>
      <c r="E25" s="196">
        <v>24</v>
      </c>
      <c r="F25" s="211" t="s">
        <v>57</v>
      </c>
      <c r="G25" s="193">
        <v>3</v>
      </c>
      <c r="H25" s="193">
        <v>2</v>
      </c>
      <c r="I25" s="193">
        <v>1</v>
      </c>
      <c r="J25" s="193">
        <v>2</v>
      </c>
      <c r="K25" s="193">
        <v>2</v>
      </c>
      <c r="L25" s="193">
        <v>1</v>
      </c>
      <c r="M25" s="232">
        <f t="shared" si="0"/>
        <v>11</v>
      </c>
    </row>
    <row r="26" spans="1:13" s="1" customFormat="1" ht="81.75" customHeight="1" x14ac:dyDescent="0.25">
      <c r="A26"/>
      <c r="B26"/>
      <c r="C26"/>
      <c r="D26"/>
      <c r="E26"/>
      <c r="F26"/>
      <c r="G26"/>
      <c r="H26"/>
      <c r="I26"/>
      <c r="J26"/>
      <c r="K26"/>
      <c r="L26"/>
      <c r="M26"/>
    </row>
  </sheetData>
  <mergeCells count="13">
    <mergeCell ref="A2:Q2"/>
    <mergeCell ref="A3:P3"/>
    <mergeCell ref="A6:C6"/>
    <mergeCell ref="A10:F10"/>
    <mergeCell ref="G10:M10"/>
    <mergeCell ref="B12:B25"/>
    <mergeCell ref="C12:C25"/>
    <mergeCell ref="A13:A15"/>
    <mergeCell ref="D13:D14"/>
    <mergeCell ref="A16:A24"/>
    <mergeCell ref="D18:D21"/>
    <mergeCell ref="D22:D24"/>
    <mergeCell ref="D16:D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2"/>
  <sheetViews>
    <sheetView topLeftCell="A7" zoomScale="50" zoomScaleNormal="50" workbookViewId="0">
      <selection activeCell="M7" sqref="M1:N65536"/>
    </sheetView>
  </sheetViews>
  <sheetFormatPr baseColWidth="10" defaultRowHeight="15" x14ac:dyDescent="0.25"/>
  <cols>
    <col min="1" max="1" width="17.140625" customWidth="1"/>
    <col min="2" max="2" width="15" customWidth="1"/>
    <col min="3" max="3" width="17.42578125" customWidth="1"/>
    <col min="4" max="4" width="13.5703125" customWidth="1"/>
    <col min="6" max="6" width="15.85546875" customWidth="1"/>
  </cols>
  <sheetData>
    <row r="1" spans="1:14" s="13" customFormat="1" ht="14.25" x14ac:dyDescent="0.2"/>
    <row r="2" spans="1:14" s="13" customFormat="1" ht="18" x14ac:dyDescent="0.25">
      <c r="A2" s="325" t="s">
        <v>0</v>
      </c>
      <c r="B2" s="325"/>
      <c r="C2" s="325"/>
      <c r="D2" s="325"/>
      <c r="E2" s="325"/>
      <c r="F2" s="325"/>
      <c r="G2" s="325"/>
      <c r="H2" s="325"/>
      <c r="I2" s="325"/>
      <c r="J2" s="325"/>
      <c r="K2" s="325"/>
      <c r="L2" s="325"/>
      <c r="M2" s="325"/>
    </row>
    <row r="3" spans="1:14" s="13" customFormat="1" ht="18" x14ac:dyDescent="0.25">
      <c r="A3" s="325" t="s">
        <v>1</v>
      </c>
      <c r="B3" s="325"/>
      <c r="C3" s="325"/>
      <c r="D3" s="325"/>
      <c r="E3" s="325"/>
      <c r="F3" s="325"/>
      <c r="G3" s="325"/>
      <c r="H3" s="325"/>
      <c r="I3" s="325"/>
      <c r="J3" s="325"/>
      <c r="K3" s="325"/>
      <c r="L3" s="325"/>
      <c r="M3" s="325"/>
      <c r="N3" s="325"/>
    </row>
    <row r="4" spans="1:14" s="13" customFormat="1" ht="18" x14ac:dyDescent="0.25">
      <c r="A4" s="41"/>
      <c r="B4" s="41"/>
      <c r="C4" s="41"/>
      <c r="D4" s="41"/>
      <c r="E4" s="41"/>
      <c r="F4" s="41"/>
      <c r="G4" s="41"/>
      <c r="H4" s="41"/>
      <c r="I4" s="41"/>
      <c r="J4" s="140"/>
      <c r="K4" s="140"/>
      <c r="L4" s="140"/>
      <c r="M4" s="41"/>
      <c r="N4" s="41"/>
    </row>
    <row r="5" spans="1:14" s="13" customFormat="1" ht="40.5" customHeight="1" x14ac:dyDescent="0.2"/>
    <row r="6" spans="1:14" s="13" customFormat="1" ht="23.25" customHeight="1" x14ac:dyDescent="0.2">
      <c r="A6" s="326" t="s">
        <v>2</v>
      </c>
      <c r="B6" s="326"/>
      <c r="C6" s="326"/>
      <c r="D6" s="42"/>
    </row>
    <row r="7" spans="1:14" s="13" customFormat="1" ht="28.5" x14ac:dyDescent="0.2">
      <c r="A7" s="43" t="s">
        <v>3</v>
      </c>
      <c r="B7" s="44" t="s">
        <v>4</v>
      </c>
      <c r="C7" s="43" t="s">
        <v>5</v>
      </c>
      <c r="D7" s="45"/>
    </row>
    <row r="8" spans="1:14" s="13" customFormat="1" ht="42.75" customHeight="1" x14ac:dyDescent="0.2">
      <c r="A8" s="70" t="s">
        <v>6</v>
      </c>
      <c r="B8" s="71" t="s">
        <v>58</v>
      </c>
      <c r="C8" s="71" t="s">
        <v>59</v>
      </c>
      <c r="D8" s="37"/>
    </row>
    <row r="9" spans="1:14" s="13" customFormat="1" ht="24" customHeight="1" thickBot="1" x14ac:dyDescent="0.25">
      <c r="A9" s="46"/>
      <c r="B9" s="46"/>
      <c r="C9" s="46"/>
      <c r="D9" s="47"/>
    </row>
    <row r="10" spans="1:14" s="13" customFormat="1" ht="18" customHeight="1" thickBot="1" x14ac:dyDescent="0.3">
      <c r="A10" s="327" t="s">
        <v>8</v>
      </c>
      <c r="B10" s="328"/>
      <c r="C10" s="328"/>
      <c r="D10" s="328"/>
      <c r="E10" s="328"/>
      <c r="F10" s="329"/>
      <c r="G10" s="330">
        <v>2016</v>
      </c>
      <c r="H10" s="331"/>
      <c r="I10" s="331"/>
      <c r="J10" s="331"/>
      <c r="K10" s="331"/>
      <c r="L10" s="331"/>
      <c r="M10" s="332"/>
    </row>
    <row r="11" spans="1:14" s="13" customFormat="1" ht="48.75" customHeight="1" thickBot="1" x14ac:dyDescent="0.25">
      <c r="A11" s="48" t="s">
        <v>9</v>
      </c>
      <c r="B11" s="48" t="s">
        <v>10</v>
      </c>
      <c r="C11" s="49" t="s">
        <v>11</v>
      </c>
      <c r="D11" s="50" t="s">
        <v>12</v>
      </c>
      <c r="E11" s="49" t="s">
        <v>13</v>
      </c>
      <c r="F11" s="48" t="s">
        <v>14</v>
      </c>
      <c r="G11" s="51" t="s">
        <v>15</v>
      </c>
      <c r="H11" s="51" t="s">
        <v>16</v>
      </c>
      <c r="I11" s="51" t="s">
        <v>17</v>
      </c>
      <c r="J11" s="148" t="s">
        <v>264</v>
      </c>
      <c r="K11" s="203" t="s">
        <v>265</v>
      </c>
      <c r="L11" s="203" t="s">
        <v>266</v>
      </c>
      <c r="M11" s="208" t="s">
        <v>18</v>
      </c>
    </row>
    <row r="12" spans="1:14" s="13" customFormat="1" ht="41.25" customHeight="1" x14ac:dyDescent="0.2">
      <c r="A12" s="306" t="s">
        <v>60</v>
      </c>
      <c r="B12" s="306">
        <v>12143</v>
      </c>
      <c r="C12" s="303" t="s">
        <v>61</v>
      </c>
      <c r="D12" s="333" t="s">
        <v>62</v>
      </c>
      <c r="E12" s="237" t="s">
        <v>63</v>
      </c>
      <c r="F12" s="230" t="s">
        <v>64</v>
      </c>
      <c r="G12" s="198">
        <v>45</v>
      </c>
      <c r="H12" s="198">
        <v>36</v>
      </c>
      <c r="I12" s="198">
        <v>17</v>
      </c>
      <c r="J12" s="198">
        <v>39</v>
      </c>
      <c r="K12" s="198">
        <v>13</v>
      </c>
      <c r="L12" s="244">
        <v>9</v>
      </c>
      <c r="M12" s="248">
        <f>SUM(G12:L12)</f>
        <v>159</v>
      </c>
    </row>
    <row r="13" spans="1:14" s="13" customFormat="1" ht="39" customHeight="1" x14ac:dyDescent="0.2">
      <c r="A13" s="307"/>
      <c r="B13" s="307"/>
      <c r="C13" s="304"/>
      <c r="D13" s="334"/>
      <c r="E13" s="219" t="s">
        <v>63</v>
      </c>
      <c r="F13" s="210" t="s">
        <v>65</v>
      </c>
      <c r="G13" s="240">
        <v>4</v>
      </c>
      <c r="H13" s="240">
        <v>2</v>
      </c>
      <c r="I13" s="240">
        <v>0</v>
      </c>
      <c r="J13" s="240">
        <v>0</v>
      </c>
      <c r="K13" s="240">
        <v>1</v>
      </c>
      <c r="L13" s="245">
        <v>2</v>
      </c>
      <c r="M13" s="249">
        <f>SUM(G13:L13)</f>
        <v>9</v>
      </c>
    </row>
    <row r="14" spans="1:14" s="13" customFormat="1" ht="41.25" customHeight="1" x14ac:dyDescent="0.2">
      <c r="A14" s="307"/>
      <c r="B14" s="307"/>
      <c r="C14" s="304"/>
      <c r="D14" s="334"/>
      <c r="E14" s="160" t="s">
        <v>63</v>
      </c>
      <c r="F14" s="160" t="s">
        <v>66</v>
      </c>
      <c r="G14" s="160">
        <v>8</v>
      </c>
      <c r="H14" s="160">
        <v>9</v>
      </c>
      <c r="I14" s="160">
        <v>47</v>
      </c>
      <c r="J14" s="242">
        <v>9</v>
      </c>
      <c r="K14" s="242">
        <v>8</v>
      </c>
      <c r="L14" s="246">
        <v>6</v>
      </c>
      <c r="M14" s="249">
        <f>SUM(G14:L14)</f>
        <v>87</v>
      </c>
    </row>
    <row r="15" spans="1:14" s="13" customFormat="1" ht="41.25" customHeight="1" thickBot="1" x14ac:dyDescent="0.25">
      <c r="A15" s="307"/>
      <c r="B15" s="307"/>
      <c r="C15" s="304"/>
      <c r="D15" s="334"/>
      <c r="E15" s="238" t="s">
        <v>63</v>
      </c>
      <c r="F15" s="160" t="s">
        <v>67</v>
      </c>
      <c r="G15" s="238">
        <v>11</v>
      </c>
      <c r="H15" s="238">
        <v>3</v>
      </c>
      <c r="I15" s="238">
        <v>6</v>
      </c>
      <c r="J15" s="199">
        <v>2</v>
      </c>
      <c r="K15" s="199">
        <v>3</v>
      </c>
      <c r="L15" s="180">
        <v>0</v>
      </c>
      <c r="M15" s="250">
        <f>SUM(G15:L15)</f>
        <v>25</v>
      </c>
    </row>
    <row r="16" spans="1:14" s="13" customFormat="1" ht="15" hidden="1" customHeight="1" x14ac:dyDescent="0.2">
      <c r="A16" s="307"/>
      <c r="B16" s="307"/>
      <c r="C16" s="304"/>
      <c r="D16" s="178"/>
      <c r="E16" s="343"/>
      <c r="F16" s="345"/>
      <c r="G16" s="347"/>
      <c r="H16" s="347"/>
      <c r="I16" s="347"/>
      <c r="J16" s="243"/>
      <c r="K16" s="243"/>
      <c r="L16" s="338"/>
      <c r="M16" s="335"/>
    </row>
    <row r="17" spans="1:13" s="13" customFormat="1" ht="15" hidden="1" customHeight="1" x14ac:dyDescent="0.2">
      <c r="A17" s="307"/>
      <c r="B17" s="307"/>
      <c r="C17" s="304"/>
      <c r="D17" s="178"/>
      <c r="E17" s="307"/>
      <c r="F17" s="304"/>
      <c r="G17" s="348"/>
      <c r="H17" s="348"/>
      <c r="I17" s="348"/>
      <c r="J17" s="243"/>
      <c r="K17" s="243"/>
      <c r="L17" s="339"/>
      <c r="M17" s="336"/>
    </row>
    <row r="18" spans="1:13" s="13" customFormat="1" ht="8.25" hidden="1" customHeight="1" x14ac:dyDescent="0.2">
      <c r="A18" s="307"/>
      <c r="B18" s="307"/>
      <c r="C18" s="304"/>
      <c r="D18" s="178"/>
      <c r="E18" s="344"/>
      <c r="F18" s="346"/>
      <c r="G18" s="349"/>
      <c r="H18" s="349"/>
      <c r="I18" s="349"/>
      <c r="J18" s="243"/>
      <c r="K18" s="243"/>
      <c r="L18" s="340"/>
      <c r="M18" s="337"/>
    </row>
    <row r="19" spans="1:13" s="13" customFormat="1" ht="87.75" customHeight="1" thickBot="1" x14ac:dyDescent="0.25">
      <c r="A19" s="307"/>
      <c r="B19" s="307"/>
      <c r="C19" s="311"/>
      <c r="D19" s="341" t="s">
        <v>68</v>
      </c>
      <c r="E19" s="87" t="s">
        <v>63</v>
      </c>
      <c r="F19" s="239" t="s">
        <v>69</v>
      </c>
      <c r="G19" s="87">
        <v>1</v>
      </c>
      <c r="H19" s="87">
        <v>6</v>
      </c>
      <c r="I19" s="87">
        <v>4</v>
      </c>
      <c r="J19" s="199">
        <v>8</v>
      </c>
      <c r="K19" s="199">
        <v>5</v>
      </c>
      <c r="L19" s="87">
        <v>7</v>
      </c>
      <c r="M19" s="251">
        <f>SUM(G19:L19)</f>
        <v>31</v>
      </c>
    </row>
    <row r="20" spans="1:13" s="13" customFormat="1" ht="70.5" customHeight="1" thickBot="1" x14ac:dyDescent="0.25">
      <c r="A20" s="307"/>
      <c r="B20" s="307"/>
      <c r="C20" s="304"/>
      <c r="D20" s="342"/>
      <c r="E20" s="175" t="s">
        <v>63</v>
      </c>
      <c r="F20" s="189" t="s">
        <v>70</v>
      </c>
      <c r="G20" s="199">
        <v>3</v>
      </c>
      <c r="H20" s="199">
        <v>6</v>
      </c>
      <c r="I20" s="199">
        <v>5</v>
      </c>
      <c r="J20" s="199">
        <v>6</v>
      </c>
      <c r="K20" s="199">
        <v>7</v>
      </c>
      <c r="L20" s="180">
        <v>3</v>
      </c>
      <c r="M20" s="252">
        <f>SUM(G20:L20)</f>
        <v>30</v>
      </c>
    </row>
    <row r="21" spans="1:13" s="13" customFormat="1" ht="92.25" customHeight="1" thickBot="1" x14ac:dyDescent="0.25">
      <c r="A21" s="307"/>
      <c r="B21" s="307"/>
      <c r="C21" s="304"/>
      <c r="D21" s="175" t="s">
        <v>68</v>
      </c>
      <c r="E21" s="161" t="s">
        <v>63</v>
      </c>
      <c r="F21" s="161" t="s">
        <v>71</v>
      </c>
      <c r="G21" s="241">
        <v>2</v>
      </c>
      <c r="H21" s="241">
        <v>3</v>
      </c>
      <c r="I21" s="241">
        <v>1</v>
      </c>
      <c r="J21" s="241">
        <v>2</v>
      </c>
      <c r="K21" s="241">
        <v>2</v>
      </c>
      <c r="L21" s="247">
        <v>2</v>
      </c>
      <c r="M21" s="253">
        <f>SUM(G21:L21)</f>
        <v>12</v>
      </c>
    </row>
    <row r="22" spans="1:13" s="13" customFormat="1" ht="93" customHeight="1" thickBot="1" x14ac:dyDescent="0.25">
      <c r="A22" s="308"/>
      <c r="B22" s="308"/>
      <c r="C22" s="305"/>
      <c r="D22" s="87" t="s">
        <v>72</v>
      </c>
      <c r="E22" s="87" t="s">
        <v>63</v>
      </c>
      <c r="F22" s="87" t="s">
        <v>73</v>
      </c>
      <c r="G22" s="91">
        <v>30</v>
      </c>
      <c r="H22" s="91">
        <v>59</v>
      </c>
      <c r="I22" s="91">
        <v>41</v>
      </c>
      <c r="J22" s="91">
        <v>42</v>
      </c>
      <c r="K22" s="91">
        <v>27</v>
      </c>
      <c r="L22" s="154">
        <v>33</v>
      </c>
      <c r="M22" s="254">
        <f>SUM(G22:L22)</f>
        <v>232</v>
      </c>
    </row>
  </sheetData>
  <mergeCells count="17">
    <mergeCell ref="L16:L18"/>
    <mergeCell ref="D19:D20"/>
    <mergeCell ref="E16:E18"/>
    <mergeCell ref="F16:F18"/>
    <mergeCell ref="G16:G18"/>
    <mergeCell ref="H16:H18"/>
    <mergeCell ref="I16:I18"/>
    <mergeCell ref="A2:M2"/>
    <mergeCell ref="A3:N3"/>
    <mergeCell ref="A6:C6"/>
    <mergeCell ref="A10:F10"/>
    <mergeCell ref="G10:M10"/>
    <mergeCell ref="A12:A22"/>
    <mergeCell ref="B12:B22"/>
    <mergeCell ref="C12:C22"/>
    <mergeCell ref="D12:D15"/>
    <mergeCell ref="M16:M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7"/>
  <sheetViews>
    <sheetView topLeftCell="A4" zoomScale="55" zoomScaleNormal="55" workbookViewId="0">
      <selection activeCell="M4" sqref="M1:N65536"/>
    </sheetView>
  </sheetViews>
  <sheetFormatPr baseColWidth="10" defaultRowHeight="15" x14ac:dyDescent="0.25"/>
  <cols>
    <col min="1" max="1" width="15.28515625" customWidth="1"/>
    <col min="2" max="2" width="13" customWidth="1"/>
    <col min="3" max="3" width="15.5703125" customWidth="1"/>
    <col min="4" max="4" width="19.85546875" customWidth="1"/>
    <col min="6" max="6" width="14" customWidth="1"/>
  </cols>
  <sheetData>
    <row r="1" spans="1:15" ht="18" x14ac:dyDescent="0.25">
      <c r="A1" s="63"/>
      <c r="B1" s="63"/>
      <c r="C1" s="63" t="s">
        <v>0</v>
      </c>
      <c r="D1" s="63"/>
      <c r="E1" s="63"/>
      <c r="F1" s="63"/>
      <c r="G1" s="63"/>
      <c r="H1" s="63"/>
      <c r="I1" s="63"/>
      <c r="J1" s="63"/>
      <c r="K1" s="63"/>
      <c r="L1" s="63"/>
      <c r="M1" s="63"/>
      <c r="N1" s="63"/>
      <c r="O1" s="63"/>
    </row>
    <row r="2" spans="1:15" ht="18" x14ac:dyDescent="0.25">
      <c r="A2" s="314" t="s">
        <v>1</v>
      </c>
      <c r="B2" s="314"/>
      <c r="C2" s="314"/>
      <c r="D2" s="314"/>
      <c r="E2" s="314"/>
      <c r="F2" s="314"/>
      <c r="G2" s="314"/>
      <c r="H2" s="314"/>
      <c r="I2" s="314"/>
      <c r="J2" s="314"/>
      <c r="K2" s="314"/>
      <c r="L2" s="314"/>
      <c r="M2" s="314"/>
      <c r="N2" s="314"/>
    </row>
    <row r="6" spans="1:15" ht="15.75" thickBot="1" x14ac:dyDescent="0.3"/>
    <row r="7" spans="1:15" ht="29.25" customHeight="1" thickBot="1" x14ac:dyDescent="0.3">
      <c r="A7" s="350" t="s">
        <v>2</v>
      </c>
      <c r="B7" s="351"/>
      <c r="C7" s="351"/>
      <c r="D7" s="351"/>
      <c r="E7" s="55"/>
      <c r="F7" s="56"/>
      <c r="G7" s="57"/>
      <c r="H7" s="56"/>
      <c r="I7" s="57"/>
      <c r="J7" s="57"/>
      <c r="K7" s="57"/>
      <c r="L7" s="57"/>
    </row>
    <row r="8" spans="1:15" ht="39" customHeight="1" thickBot="1" x14ac:dyDescent="0.3">
      <c r="A8" s="352" t="s">
        <v>3</v>
      </c>
      <c r="B8" s="353"/>
      <c r="C8" s="64" t="s">
        <v>4</v>
      </c>
      <c r="D8" s="65" t="s">
        <v>74</v>
      </c>
      <c r="E8" s="58"/>
    </row>
    <row r="9" spans="1:15" ht="57" customHeight="1" thickBot="1" x14ac:dyDescent="0.3">
      <c r="A9" s="354" t="s">
        <v>6</v>
      </c>
      <c r="B9" s="355"/>
      <c r="C9" s="66" t="s">
        <v>75</v>
      </c>
      <c r="D9" s="67" t="s">
        <v>76</v>
      </c>
      <c r="E9" s="59"/>
      <c r="H9" s="60" t="s">
        <v>77</v>
      </c>
    </row>
    <row r="10" spans="1:15" ht="15.75" thickBot="1" x14ac:dyDescent="0.3">
      <c r="B10" s="61"/>
      <c r="C10" s="62"/>
      <c r="D10" s="61"/>
      <c r="E10" s="57"/>
      <c r="F10" s="61"/>
      <c r="G10" s="57"/>
      <c r="H10" s="57"/>
      <c r="I10" s="57"/>
      <c r="J10" s="57"/>
      <c r="K10" s="57"/>
      <c r="L10" s="57"/>
    </row>
    <row r="11" spans="1:15" ht="30" customHeight="1" thickBot="1" x14ac:dyDescent="0.3">
      <c r="A11" s="356" t="s">
        <v>8</v>
      </c>
      <c r="B11" s="357"/>
      <c r="C11" s="357"/>
      <c r="D11" s="357"/>
      <c r="E11" s="357"/>
      <c r="F11" s="358"/>
      <c r="G11" s="359">
        <v>2016</v>
      </c>
      <c r="H11" s="360"/>
      <c r="I11" s="360"/>
      <c r="J11" s="360"/>
      <c r="K11" s="360"/>
      <c r="L11" s="360"/>
      <c r="M11" s="361"/>
    </row>
    <row r="12" spans="1:15" ht="96.75" customHeight="1" thickBot="1" x14ac:dyDescent="0.3">
      <c r="A12" s="39" t="s">
        <v>9</v>
      </c>
      <c r="B12" s="39" t="s">
        <v>10</v>
      </c>
      <c r="C12" s="39" t="s">
        <v>11</v>
      </c>
      <c r="D12" s="48" t="s">
        <v>12</v>
      </c>
      <c r="E12" s="68" t="s">
        <v>13</v>
      </c>
      <c r="F12" s="48" t="s">
        <v>14</v>
      </c>
      <c r="G12" s="68" t="s">
        <v>15</v>
      </c>
      <c r="H12" s="68" t="s">
        <v>16</v>
      </c>
      <c r="I12" s="68" t="s">
        <v>17</v>
      </c>
      <c r="J12" s="98" t="s">
        <v>261</v>
      </c>
      <c r="K12" s="98" t="s">
        <v>265</v>
      </c>
      <c r="L12" s="98" t="s">
        <v>263</v>
      </c>
      <c r="M12" s="69" t="s">
        <v>18</v>
      </c>
    </row>
    <row r="13" spans="1:15" ht="50.25" customHeight="1" thickBot="1" x14ac:dyDescent="0.3">
      <c r="A13" s="362" t="s">
        <v>78</v>
      </c>
      <c r="B13" s="362">
        <v>12159</v>
      </c>
      <c r="C13" s="365" t="s">
        <v>79</v>
      </c>
      <c r="D13" s="368" t="s">
        <v>80</v>
      </c>
      <c r="E13" s="365">
        <v>4000</v>
      </c>
      <c r="F13" s="257" t="s">
        <v>81</v>
      </c>
      <c r="G13" s="256">
        <v>0</v>
      </c>
      <c r="H13" s="256">
        <v>0</v>
      </c>
      <c r="I13" s="258">
        <v>1</v>
      </c>
      <c r="J13" s="262">
        <v>0</v>
      </c>
      <c r="K13" s="262">
        <v>0</v>
      </c>
      <c r="L13" s="262">
        <v>2</v>
      </c>
      <c r="M13" s="263">
        <f t="shared" ref="M13:M25" si="0">SUM(G13:L13)</f>
        <v>3</v>
      </c>
    </row>
    <row r="14" spans="1:15" ht="34.5" thickBot="1" x14ac:dyDescent="0.3">
      <c r="A14" s="363"/>
      <c r="B14" s="363"/>
      <c r="C14" s="366"/>
      <c r="D14" s="369"/>
      <c r="E14" s="366"/>
      <c r="F14" s="257" t="s">
        <v>82</v>
      </c>
      <c r="G14" s="256">
        <v>50</v>
      </c>
      <c r="H14" s="256">
        <v>82</v>
      </c>
      <c r="I14" s="258">
        <v>77</v>
      </c>
      <c r="J14" s="262">
        <v>56</v>
      </c>
      <c r="K14" s="262">
        <v>50</v>
      </c>
      <c r="L14" s="262">
        <v>102</v>
      </c>
      <c r="M14" s="263">
        <f t="shared" si="0"/>
        <v>417</v>
      </c>
    </row>
    <row r="15" spans="1:15" ht="34.5" thickBot="1" x14ac:dyDescent="0.3">
      <c r="A15" s="363"/>
      <c r="B15" s="363"/>
      <c r="C15" s="366"/>
      <c r="D15" s="369"/>
      <c r="E15" s="366"/>
      <c r="F15" s="257" t="s">
        <v>83</v>
      </c>
      <c r="G15" s="256">
        <v>90</v>
      </c>
      <c r="H15" s="256">
        <v>272</v>
      </c>
      <c r="I15" s="258">
        <v>342</v>
      </c>
      <c r="J15" s="262">
        <v>216</v>
      </c>
      <c r="K15" s="262">
        <v>191</v>
      </c>
      <c r="L15" s="262">
        <v>230</v>
      </c>
      <c r="M15" s="263">
        <f t="shared" si="0"/>
        <v>1341</v>
      </c>
    </row>
    <row r="16" spans="1:15" ht="99" customHeight="1" thickBot="1" x14ac:dyDescent="0.3">
      <c r="A16" s="363"/>
      <c r="B16" s="363"/>
      <c r="C16" s="366"/>
      <c r="D16" s="369"/>
      <c r="E16" s="366"/>
      <c r="F16" s="165" t="s">
        <v>84</v>
      </c>
      <c r="G16" s="162">
        <v>140</v>
      </c>
      <c r="H16" s="162">
        <v>354</v>
      </c>
      <c r="I16" s="259">
        <v>420</v>
      </c>
      <c r="J16" s="200">
        <v>272</v>
      </c>
      <c r="K16" s="200">
        <v>241</v>
      </c>
      <c r="L16" s="200">
        <v>334</v>
      </c>
      <c r="M16" s="77">
        <f t="shared" si="0"/>
        <v>1761</v>
      </c>
    </row>
    <row r="17" spans="1:13" ht="34.5" thickBot="1" x14ac:dyDescent="0.3">
      <c r="A17" s="363"/>
      <c r="B17" s="363"/>
      <c r="C17" s="366"/>
      <c r="D17" s="369"/>
      <c r="E17" s="255">
        <v>800</v>
      </c>
      <c r="F17" s="257" t="s">
        <v>85</v>
      </c>
      <c r="G17" s="256">
        <v>0</v>
      </c>
      <c r="H17" s="256">
        <v>0</v>
      </c>
      <c r="I17" s="258">
        <v>0</v>
      </c>
      <c r="J17" s="262">
        <v>0</v>
      </c>
      <c r="K17" s="262">
        <v>0</v>
      </c>
      <c r="L17" s="262">
        <v>0</v>
      </c>
      <c r="M17" s="263">
        <f t="shared" si="0"/>
        <v>0</v>
      </c>
    </row>
    <row r="18" spans="1:13" ht="34.5" thickBot="1" x14ac:dyDescent="0.3">
      <c r="A18" s="363"/>
      <c r="B18" s="363"/>
      <c r="C18" s="366"/>
      <c r="D18" s="369"/>
      <c r="E18" s="255">
        <v>3300</v>
      </c>
      <c r="F18" s="257" t="s">
        <v>86</v>
      </c>
      <c r="G18" s="256">
        <v>0</v>
      </c>
      <c r="H18" s="256">
        <v>0</v>
      </c>
      <c r="I18" s="258">
        <v>0</v>
      </c>
      <c r="J18" s="262">
        <v>0</v>
      </c>
      <c r="K18" s="262">
        <v>0</v>
      </c>
      <c r="L18" s="262">
        <v>0</v>
      </c>
      <c r="M18" s="263">
        <f t="shared" si="0"/>
        <v>0</v>
      </c>
    </row>
    <row r="19" spans="1:13" ht="68.25" thickBot="1" x14ac:dyDescent="0.3">
      <c r="A19" s="363"/>
      <c r="B19" s="363"/>
      <c r="C19" s="366"/>
      <c r="D19" s="369"/>
      <c r="E19" s="255">
        <v>20</v>
      </c>
      <c r="F19" s="257" t="s">
        <v>87</v>
      </c>
      <c r="G19" s="256">
        <v>6</v>
      </c>
      <c r="H19" s="256">
        <v>9</v>
      </c>
      <c r="I19" s="258">
        <v>5</v>
      </c>
      <c r="J19" s="262">
        <v>8</v>
      </c>
      <c r="K19" s="262">
        <v>6</v>
      </c>
      <c r="L19" s="262">
        <v>2</v>
      </c>
      <c r="M19" s="263">
        <f t="shared" si="0"/>
        <v>36</v>
      </c>
    </row>
    <row r="20" spans="1:13" ht="57" thickBot="1" x14ac:dyDescent="0.3">
      <c r="A20" s="363"/>
      <c r="B20" s="363"/>
      <c r="C20" s="366"/>
      <c r="D20" s="369"/>
      <c r="E20" s="256" t="s">
        <v>63</v>
      </c>
      <c r="F20" s="257" t="s">
        <v>88</v>
      </c>
      <c r="G20" s="256">
        <v>0</v>
      </c>
      <c r="H20" s="256">
        <v>0</v>
      </c>
      <c r="I20" s="258">
        <v>0</v>
      </c>
      <c r="J20" s="262">
        <v>0</v>
      </c>
      <c r="K20" s="262">
        <v>0</v>
      </c>
      <c r="L20" s="262">
        <v>0</v>
      </c>
      <c r="M20" s="263">
        <f t="shared" si="0"/>
        <v>0</v>
      </c>
    </row>
    <row r="21" spans="1:13" ht="54.75" customHeight="1" thickBot="1" x14ac:dyDescent="0.3">
      <c r="A21" s="363"/>
      <c r="B21" s="363"/>
      <c r="C21" s="366"/>
      <c r="D21" s="370"/>
      <c r="E21" s="163" t="s">
        <v>63</v>
      </c>
      <c r="F21" s="166" t="s">
        <v>89</v>
      </c>
      <c r="G21" s="163">
        <v>2</v>
      </c>
      <c r="H21" s="163">
        <v>3</v>
      </c>
      <c r="I21" s="260">
        <v>9</v>
      </c>
      <c r="J21" s="201">
        <v>1</v>
      </c>
      <c r="K21" s="201">
        <v>18</v>
      </c>
      <c r="L21" s="201">
        <v>15</v>
      </c>
      <c r="M21" s="264">
        <f t="shared" si="0"/>
        <v>48</v>
      </c>
    </row>
    <row r="22" spans="1:13" ht="90.75" thickBot="1" x14ac:dyDescent="0.3">
      <c r="A22" s="363"/>
      <c r="B22" s="363"/>
      <c r="C22" s="366"/>
      <c r="D22" s="368" t="s">
        <v>90</v>
      </c>
      <c r="E22" s="256" t="s">
        <v>63</v>
      </c>
      <c r="F22" s="257" t="s">
        <v>91</v>
      </c>
      <c r="G22" s="256">
        <v>0</v>
      </c>
      <c r="H22" s="256">
        <v>33</v>
      </c>
      <c r="I22" s="258">
        <v>28</v>
      </c>
      <c r="J22" s="262">
        <v>16</v>
      </c>
      <c r="K22" s="262">
        <v>19</v>
      </c>
      <c r="L22" s="262">
        <v>3</v>
      </c>
      <c r="M22" s="263">
        <f t="shared" si="0"/>
        <v>99</v>
      </c>
    </row>
    <row r="23" spans="1:13" ht="79.5" customHeight="1" thickBot="1" x14ac:dyDescent="0.3">
      <c r="A23" s="363"/>
      <c r="B23" s="363"/>
      <c r="C23" s="366"/>
      <c r="D23" s="369"/>
      <c r="E23" s="256" t="s">
        <v>63</v>
      </c>
      <c r="F23" s="257" t="s">
        <v>92</v>
      </c>
      <c r="G23" s="256">
        <v>400</v>
      </c>
      <c r="H23" s="256">
        <v>1200</v>
      </c>
      <c r="I23" s="258">
        <v>1300</v>
      </c>
      <c r="J23" s="262">
        <v>300</v>
      </c>
      <c r="K23" s="262">
        <v>350</v>
      </c>
      <c r="L23" s="262">
        <v>300</v>
      </c>
      <c r="M23" s="263">
        <f t="shared" si="0"/>
        <v>3850</v>
      </c>
    </row>
    <row r="24" spans="1:13" ht="57" thickBot="1" x14ac:dyDescent="0.3">
      <c r="A24" s="363"/>
      <c r="B24" s="363"/>
      <c r="C24" s="366"/>
      <c r="D24" s="369"/>
      <c r="E24" s="256" t="s">
        <v>63</v>
      </c>
      <c r="F24" s="257" t="s">
        <v>93</v>
      </c>
      <c r="G24" s="256">
        <v>2</v>
      </c>
      <c r="H24" s="256">
        <v>2</v>
      </c>
      <c r="I24" s="258">
        <v>4</v>
      </c>
      <c r="J24" s="262">
        <v>2</v>
      </c>
      <c r="K24" s="262">
        <v>10</v>
      </c>
      <c r="L24" s="262">
        <v>1</v>
      </c>
      <c r="M24" s="263">
        <f t="shared" si="0"/>
        <v>21</v>
      </c>
    </row>
    <row r="25" spans="1:13" ht="90.75" thickBot="1" x14ac:dyDescent="0.3">
      <c r="A25" s="364"/>
      <c r="B25" s="364"/>
      <c r="C25" s="367"/>
      <c r="D25" s="370"/>
      <c r="E25" s="189">
        <v>47</v>
      </c>
      <c r="F25" s="167" t="s">
        <v>94</v>
      </c>
      <c r="G25" s="164">
        <v>0</v>
      </c>
      <c r="H25" s="164">
        <v>0</v>
      </c>
      <c r="I25" s="261">
        <v>0</v>
      </c>
      <c r="J25" s="202">
        <v>0</v>
      </c>
      <c r="K25" s="202">
        <v>0</v>
      </c>
      <c r="L25" s="202">
        <v>44</v>
      </c>
      <c r="M25" s="265">
        <f t="shared" si="0"/>
        <v>44</v>
      </c>
    </row>
    <row r="26" spans="1:13" x14ac:dyDescent="0.25">
      <c r="J26" s="152"/>
      <c r="K26" s="152"/>
      <c r="L26" s="152"/>
    </row>
    <row r="27" spans="1:13" x14ac:dyDescent="0.25">
      <c r="J27" s="152"/>
      <c r="K27" s="152"/>
      <c r="L27" s="152"/>
    </row>
  </sheetData>
  <mergeCells count="12">
    <mergeCell ref="A13:A25"/>
    <mergeCell ref="B13:B25"/>
    <mergeCell ref="C13:C25"/>
    <mergeCell ref="D13:D21"/>
    <mergeCell ref="E13:E16"/>
    <mergeCell ref="D22:D25"/>
    <mergeCell ref="A2:N2"/>
    <mergeCell ref="A7:D7"/>
    <mergeCell ref="A8:B8"/>
    <mergeCell ref="A9:B9"/>
    <mergeCell ref="A11:F11"/>
    <mergeCell ref="G11:M1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8"/>
  <sheetViews>
    <sheetView topLeftCell="C4" zoomScale="71" zoomScaleNormal="71" workbookViewId="0">
      <selection activeCell="M4" sqref="M1:N65536"/>
    </sheetView>
  </sheetViews>
  <sheetFormatPr baseColWidth="10" defaultRowHeight="15" x14ac:dyDescent="0.25"/>
  <cols>
    <col min="1" max="1" width="19.5703125" customWidth="1"/>
    <col min="2" max="2" width="18.140625" customWidth="1"/>
    <col min="3" max="3" width="18.7109375" customWidth="1"/>
    <col min="4" max="4" width="16.85546875" customWidth="1"/>
    <col min="5" max="5" width="17.28515625" customWidth="1"/>
    <col min="6" max="6" width="23.85546875" customWidth="1"/>
  </cols>
  <sheetData>
    <row r="1" spans="1:13" s="1" customFormat="1" ht="14.25" x14ac:dyDescent="0.2">
      <c r="J1" s="117"/>
      <c r="K1" s="117"/>
      <c r="L1" s="117"/>
    </row>
    <row r="2" spans="1:13" s="1" customFormat="1" ht="18" x14ac:dyDescent="0.25">
      <c r="A2" s="314" t="s">
        <v>0</v>
      </c>
      <c r="B2" s="314"/>
      <c r="C2" s="314"/>
      <c r="D2" s="314"/>
      <c r="E2" s="314"/>
      <c r="F2" s="314"/>
      <c r="G2" s="314"/>
      <c r="H2" s="314"/>
      <c r="I2" s="314"/>
      <c r="J2" s="151"/>
      <c r="K2" s="151"/>
      <c r="L2" s="151"/>
    </row>
    <row r="3" spans="1:13" s="1" customFormat="1" ht="18" x14ac:dyDescent="0.25">
      <c r="A3" s="314" t="s">
        <v>1</v>
      </c>
      <c r="B3" s="314"/>
      <c r="C3" s="314"/>
      <c r="D3" s="314"/>
      <c r="E3" s="314"/>
      <c r="F3" s="314"/>
      <c r="G3" s="314"/>
      <c r="H3" s="314"/>
      <c r="I3" s="314"/>
      <c r="J3" s="151"/>
      <c r="K3" s="151"/>
      <c r="L3" s="151"/>
    </row>
    <row r="4" spans="1:13" s="1" customFormat="1" ht="18" x14ac:dyDescent="0.25">
      <c r="A4" s="33"/>
      <c r="B4" s="33"/>
      <c r="C4" s="33"/>
      <c r="D4" s="33"/>
      <c r="E4" s="33"/>
      <c r="F4" s="33"/>
      <c r="G4" s="33"/>
      <c r="H4" s="33"/>
      <c r="I4" s="33"/>
      <c r="J4" s="151"/>
      <c r="K4" s="151"/>
      <c r="L4" s="151"/>
    </row>
    <row r="5" spans="1:13" s="1" customFormat="1" ht="14.25" customHeight="1" x14ac:dyDescent="0.25">
      <c r="A5" s="296" t="s">
        <v>2</v>
      </c>
      <c r="B5" s="296"/>
      <c r="C5" s="296"/>
      <c r="D5" s="74"/>
      <c r="E5" s="74"/>
      <c r="F5" s="74"/>
      <c r="G5" s="74"/>
      <c r="H5" s="74"/>
      <c r="I5" s="74"/>
      <c r="J5" s="151"/>
      <c r="K5" s="151"/>
      <c r="L5" s="151"/>
    </row>
    <row r="6" spans="1:13" s="1" customFormat="1" ht="22.5" customHeight="1" x14ac:dyDescent="0.25">
      <c r="A6" s="86" t="s">
        <v>3</v>
      </c>
      <c r="B6" s="86" t="s">
        <v>4</v>
      </c>
      <c r="C6" s="43" t="s">
        <v>5</v>
      </c>
      <c r="D6" s="74"/>
      <c r="E6" s="74"/>
      <c r="F6" s="74"/>
      <c r="G6" s="74"/>
      <c r="H6" s="74"/>
      <c r="I6" s="74"/>
      <c r="J6" s="151"/>
      <c r="K6" s="151"/>
      <c r="L6" s="151"/>
    </row>
    <row r="7" spans="1:13" s="1" customFormat="1" ht="54" customHeight="1" x14ac:dyDescent="0.2">
      <c r="A7" s="70" t="s">
        <v>6</v>
      </c>
      <c r="B7" s="76" t="s">
        <v>101</v>
      </c>
      <c r="C7" s="76" t="s">
        <v>102</v>
      </c>
      <c r="J7" s="117"/>
      <c r="K7" s="117"/>
      <c r="L7" s="117"/>
    </row>
    <row r="8" spans="1:13" s="1" customFormat="1" ht="24" customHeight="1" x14ac:dyDescent="0.2">
      <c r="A8" s="11"/>
      <c r="B8" s="11"/>
      <c r="C8" s="11"/>
      <c r="D8" s="12"/>
      <c r="F8" s="13"/>
      <c r="J8" s="117"/>
      <c r="K8" s="117"/>
      <c r="L8" s="117"/>
    </row>
    <row r="9" spans="1:13" s="1" customFormat="1" ht="18" customHeight="1" thickBot="1" x14ac:dyDescent="0.25">
      <c r="A9" s="374" t="s">
        <v>8</v>
      </c>
      <c r="B9" s="375"/>
      <c r="C9" s="375"/>
      <c r="D9" s="375"/>
      <c r="E9" s="375"/>
      <c r="F9" s="375"/>
      <c r="G9" s="375"/>
      <c r="H9" s="375"/>
      <c r="I9" s="375"/>
      <c r="J9" s="375"/>
      <c r="K9" s="375"/>
      <c r="L9" s="375"/>
      <c r="M9" s="376"/>
    </row>
    <row r="10" spans="1:13" s="1" customFormat="1" ht="49.5" customHeight="1" thickBot="1" x14ac:dyDescent="0.25">
      <c r="A10" s="68" t="s">
        <v>9</v>
      </c>
      <c r="B10" s="39" t="s">
        <v>10</v>
      </c>
      <c r="C10" s="49" t="s">
        <v>11</v>
      </c>
      <c r="D10" s="48" t="s">
        <v>12</v>
      </c>
      <c r="E10" s="77" t="s">
        <v>13</v>
      </c>
      <c r="F10" s="48" t="s">
        <v>14</v>
      </c>
      <c r="G10" s="78" t="s">
        <v>15</v>
      </c>
      <c r="H10" s="78" t="s">
        <v>16</v>
      </c>
      <c r="I10" s="127" t="s">
        <v>17</v>
      </c>
      <c r="J10" s="204" t="s">
        <v>261</v>
      </c>
      <c r="K10" s="204" t="s">
        <v>262</v>
      </c>
      <c r="L10" s="204" t="s">
        <v>263</v>
      </c>
      <c r="M10" s="38" t="s">
        <v>241</v>
      </c>
    </row>
    <row r="11" spans="1:13" s="1" customFormat="1" ht="52.5" customHeight="1" thickBot="1" x14ac:dyDescent="0.25">
      <c r="A11" s="293" t="s">
        <v>99</v>
      </c>
      <c r="B11" s="377">
        <v>12473</v>
      </c>
      <c r="C11" s="333" t="s">
        <v>100</v>
      </c>
      <c r="D11" s="362" t="s">
        <v>244</v>
      </c>
      <c r="E11" s="365" t="s">
        <v>248</v>
      </c>
      <c r="F11" s="80" t="s">
        <v>249</v>
      </c>
      <c r="G11" s="81">
        <v>31</v>
      </c>
      <c r="H11" s="81">
        <v>26</v>
      </c>
      <c r="I11" s="128">
        <v>20</v>
      </c>
      <c r="J11" s="88">
        <v>39</v>
      </c>
      <c r="K11" s="88">
        <v>33</v>
      </c>
      <c r="L11" s="88">
        <v>18</v>
      </c>
      <c r="M11" s="149">
        <f>SUM(G11:L11)</f>
        <v>167</v>
      </c>
    </row>
    <row r="12" spans="1:13" s="1" customFormat="1" ht="54.75" customHeight="1" thickBot="1" x14ac:dyDescent="0.25">
      <c r="A12" s="373"/>
      <c r="B12" s="373"/>
      <c r="C12" s="334"/>
      <c r="D12" s="363"/>
      <c r="E12" s="366"/>
      <c r="F12" s="80" t="s">
        <v>250</v>
      </c>
      <c r="G12" s="186">
        <v>31</v>
      </c>
      <c r="H12" s="186">
        <v>26</v>
      </c>
      <c r="I12" s="129">
        <v>20</v>
      </c>
      <c r="J12" s="88">
        <v>39</v>
      </c>
      <c r="K12" s="88">
        <v>33</v>
      </c>
      <c r="L12" s="88">
        <v>18</v>
      </c>
      <c r="M12" s="149">
        <f>SUM(G12:L12)</f>
        <v>167</v>
      </c>
    </row>
    <row r="13" spans="1:13" s="1" customFormat="1" ht="54.75" customHeight="1" thickBot="1" x14ac:dyDescent="0.25">
      <c r="A13" s="373"/>
      <c r="B13" s="373"/>
      <c r="C13" s="334"/>
      <c r="D13" s="363"/>
      <c r="E13" s="366"/>
      <c r="F13" s="209" t="s">
        <v>96</v>
      </c>
      <c r="G13" s="168">
        <v>1</v>
      </c>
      <c r="H13" s="168">
        <v>1</v>
      </c>
      <c r="I13" s="168">
        <v>1</v>
      </c>
      <c r="J13" s="168">
        <v>1</v>
      </c>
      <c r="K13" s="168">
        <v>1</v>
      </c>
      <c r="L13" s="168">
        <v>1</v>
      </c>
      <c r="M13" s="213">
        <v>1</v>
      </c>
    </row>
    <row r="14" spans="1:13" s="1" customFormat="1" ht="66" customHeight="1" thickBot="1" x14ac:dyDescent="0.25">
      <c r="A14" s="373"/>
      <c r="B14" s="373"/>
      <c r="C14" s="334"/>
      <c r="D14" s="378" t="s">
        <v>245</v>
      </c>
      <c r="E14" s="380" t="s">
        <v>251</v>
      </c>
      <c r="F14" s="209" t="s">
        <v>97</v>
      </c>
      <c r="G14" s="177">
        <v>1600</v>
      </c>
      <c r="H14" s="177">
        <v>1680</v>
      </c>
      <c r="I14" s="177">
        <v>1840</v>
      </c>
      <c r="J14" s="171">
        <v>200000</v>
      </c>
      <c r="K14" s="171">
        <v>160000</v>
      </c>
      <c r="L14" s="171">
        <v>200000</v>
      </c>
      <c r="M14" s="176">
        <f>SUM(G14:L14)</f>
        <v>565120</v>
      </c>
    </row>
    <row r="15" spans="1:13" s="1" customFormat="1" ht="41.25" customHeight="1" thickBot="1" x14ac:dyDescent="0.25">
      <c r="A15" s="373"/>
      <c r="B15" s="373"/>
      <c r="C15" s="334"/>
      <c r="D15" s="379"/>
      <c r="E15" s="381"/>
      <c r="F15" s="212" t="s">
        <v>98</v>
      </c>
      <c r="G15" s="266">
        <v>1</v>
      </c>
      <c r="H15" s="267">
        <v>1</v>
      </c>
      <c r="I15" s="267">
        <v>1</v>
      </c>
      <c r="J15" s="268">
        <v>1</v>
      </c>
      <c r="K15" s="268">
        <v>1</v>
      </c>
      <c r="L15" s="268">
        <v>1</v>
      </c>
      <c r="M15" s="213">
        <v>1</v>
      </c>
    </row>
    <row r="16" spans="1:13" s="1" customFormat="1" ht="14.25" x14ac:dyDescent="0.2">
      <c r="A16" s="85"/>
      <c r="B16" s="85"/>
      <c r="C16" s="85"/>
      <c r="E16" s="85"/>
      <c r="J16" s="371"/>
      <c r="K16" s="371"/>
      <c r="L16" s="371"/>
    </row>
    <row r="17" spans="10:12" x14ac:dyDescent="0.25">
      <c r="J17" s="372"/>
      <c r="K17" s="372"/>
      <c r="L17" s="372"/>
    </row>
    <row r="18" spans="10:12" x14ac:dyDescent="0.25">
      <c r="J18" s="372"/>
      <c r="K18" s="372"/>
      <c r="L18" s="372"/>
    </row>
  </sheetData>
  <mergeCells count="14">
    <mergeCell ref="D14:D15"/>
    <mergeCell ref="E14:E15"/>
    <mergeCell ref="E11:E13"/>
    <mergeCell ref="C11:C15"/>
    <mergeCell ref="J16:J18"/>
    <mergeCell ref="K16:K18"/>
    <mergeCell ref="L16:L18"/>
    <mergeCell ref="A2:I2"/>
    <mergeCell ref="A3:I3"/>
    <mergeCell ref="D11:D13"/>
    <mergeCell ref="A11:A15"/>
    <mergeCell ref="A5:C5"/>
    <mergeCell ref="A9:M9"/>
    <mergeCell ref="B11:B1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8"/>
  <sheetViews>
    <sheetView topLeftCell="C10" zoomScale="73" zoomScaleNormal="73" workbookViewId="0">
      <selection activeCell="M10" sqref="M1:N65536"/>
    </sheetView>
  </sheetViews>
  <sheetFormatPr baseColWidth="10" defaultRowHeight="15" x14ac:dyDescent="0.25"/>
  <cols>
    <col min="1" max="1" width="16.5703125" customWidth="1"/>
    <col min="2" max="2" width="14.42578125" customWidth="1"/>
    <col min="3" max="3" width="14.7109375" customWidth="1"/>
    <col min="4" max="4" width="17" customWidth="1"/>
    <col min="5" max="5" width="16.85546875" customWidth="1"/>
    <col min="6" max="6" width="20.42578125" customWidth="1"/>
  </cols>
  <sheetData>
    <row r="1" spans="1:13" s="1" customFormat="1" ht="14.25" x14ac:dyDescent="0.2">
      <c r="J1" s="117"/>
      <c r="K1" s="117"/>
      <c r="L1" s="117"/>
    </row>
    <row r="2" spans="1:13" s="1" customFormat="1" ht="18" x14ac:dyDescent="0.25">
      <c r="A2" s="314" t="s">
        <v>0</v>
      </c>
      <c r="B2" s="314"/>
      <c r="C2" s="314"/>
      <c r="D2" s="314"/>
      <c r="E2" s="314"/>
      <c r="F2" s="314"/>
      <c r="G2" s="314"/>
      <c r="H2" s="314"/>
      <c r="I2" s="314"/>
      <c r="J2" s="151"/>
      <c r="K2" s="151"/>
      <c r="L2" s="151"/>
    </row>
    <row r="3" spans="1:13" s="1" customFormat="1" ht="18" x14ac:dyDescent="0.25">
      <c r="A3" s="314" t="s">
        <v>1</v>
      </c>
      <c r="B3" s="314"/>
      <c r="C3" s="314"/>
      <c r="D3" s="314"/>
      <c r="E3" s="314"/>
      <c r="F3" s="314"/>
      <c r="G3" s="314"/>
      <c r="H3" s="314"/>
      <c r="I3" s="314"/>
      <c r="J3" s="151"/>
      <c r="K3" s="151"/>
      <c r="L3" s="151"/>
    </row>
    <row r="4" spans="1:13" s="1" customFormat="1" ht="18" x14ac:dyDescent="0.25">
      <c r="A4" s="33"/>
      <c r="B4" s="33"/>
      <c r="C4" s="33"/>
      <c r="D4" s="33"/>
      <c r="E4" s="33"/>
      <c r="F4" s="33"/>
      <c r="G4" s="33"/>
      <c r="H4" s="33"/>
      <c r="I4" s="33"/>
      <c r="J4" s="151"/>
      <c r="K4" s="151"/>
      <c r="L4" s="151"/>
    </row>
    <row r="5" spans="1:13" s="1" customFormat="1" ht="23.25" customHeight="1" x14ac:dyDescent="0.2">
      <c r="J5" s="117"/>
      <c r="K5" s="117"/>
      <c r="L5" s="117"/>
    </row>
    <row r="6" spans="1:13" s="1" customFormat="1" ht="15" customHeight="1" x14ac:dyDescent="0.2">
      <c r="A6" s="296" t="s">
        <v>2</v>
      </c>
      <c r="B6" s="296"/>
      <c r="C6" s="296"/>
      <c r="D6" s="3"/>
      <c r="E6" s="4"/>
      <c r="J6" s="117"/>
      <c r="K6" s="117"/>
      <c r="L6" s="117"/>
    </row>
    <row r="7" spans="1:13" s="1" customFormat="1" ht="28.5" x14ac:dyDescent="0.2">
      <c r="A7" s="86" t="s">
        <v>3</v>
      </c>
      <c r="B7" s="86" t="s">
        <v>4</v>
      </c>
      <c r="C7" s="43" t="s">
        <v>5</v>
      </c>
      <c r="D7" s="6"/>
      <c r="J7" s="117"/>
      <c r="K7" s="117"/>
      <c r="L7" s="117"/>
    </row>
    <row r="8" spans="1:13" s="1" customFormat="1" ht="42.75" customHeight="1" x14ac:dyDescent="0.2">
      <c r="A8" s="70" t="s">
        <v>6</v>
      </c>
      <c r="B8" s="71" t="s">
        <v>101</v>
      </c>
      <c r="C8" s="71" t="s">
        <v>246</v>
      </c>
      <c r="D8" s="37"/>
      <c r="J8" s="117"/>
      <c r="K8" s="117"/>
      <c r="L8" s="117"/>
    </row>
    <row r="9" spans="1:13" s="1" customFormat="1" ht="24" customHeight="1" thickBot="1" x14ac:dyDescent="0.25">
      <c r="A9" s="11"/>
      <c r="B9" s="11"/>
      <c r="C9" s="11"/>
      <c r="D9" s="12"/>
      <c r="F9" s="13"/>
      <c r="J9" s="117"/>
      <c r="K9" s="117"/>
      <c r="L9" s="117"/>
    </row>
    <row r="10" spans="1:13" s="1" customFormat="1" ht="18" customHeight="1" thickBot="1" x14ac:dyDescent="0.3">
      <c r="A10" s="297" t="s">
        <v>8</v>
      </c>
      <c r="B10" s="298"/>
      <c r="C10" s="298"/>
      <c r="D10" s="298"/>
      <c r="E10" s="298"/>
      <c r="F10" s="299"/>
      <c r="G10" s="300">
        <v>2016</v>
      </c>
      <c r="H10" s="301"/>
      <c r="I10" s="301"/>
      <c r="J10" s="150"/>
      <c r="K10" s="150"/>
      <c r="L10" s="150"/>
      <c r="M10" s="159"/>
    </row>
    <row r="11" spans="1:13" s="1" customFormat="1" ht="40.5" customHeight="1" thickBot="1" x14ac:dyDescent="0.25">
      <c r="A11" s="68" t="s">
        <v>9</v>
      </c>
      <c r="B11" s="39" t="s">
        <v>10</v>
      </c>
      <c r="C11" s="49" t="s">
        <v>11</v>
      </c>
      <c r="D11" s="50" t="s">
        <v>12</v>
      </c>
      <c r="E11" s="77" t="s">
        <v>13</v>
      </c>
      <c r="F11" s="50" t="s">
        <v>14</v>
      </c>
      <c r="G11" s="78" t="s">
        <v>15</v>
      </c>
      <c r="H11" s="78" t="s">
        <v>16</v>
      </c>
      <c r="I11" s="127" t="s">
        <v>17</v>
      </c>
      <c r="J11" s="204" t="s">
        <v>261</v>
      </c>
      <c r="K11" s="204" t="s">
        <v>262</v>
      </c>
      <c r="L11" s="204" t="s">
        <v>263</v>
      </c>
      <c r="M11" s="204" t="s">
        <v>18</v>
      </c>
    </row>
    <row r="12" spans="1:13" s="1" customFormat="1" ht="51" customHeight="1" thickBot="1" x14ac:dyDescent="0.25">
      <c r="A12" s="293" t="s">
        <v>99</v>
      </c>
      <c r="B12" s="377">
        <v>12426</v>
      </c>
      <c r="C12" s="333" t="s">
        <v>100</v>
      </c>
      <c r="D12" s="362" t="s">
        <v>244</v>
      </c>
      <c r="E12" s="382" t="s">
        <v>255</v>
      </c>
      <c r="F12" s="80" t="s">
        <v>256</v>
      </c>
      <c r="G12" s="81">
        <v>55</v>
      </c>
      <c r="H12" s="81">
        <v>24</v>
      </c>
      <c r="I12" s="128">
        <v>25</v>
      </c>
      <c r="J12" s="88">
        <v>24</v>
      </c>
      <c r="K12" s="88">
        <v>45</v>
      </c>
      <c r="L12" s="88">
        <v>28</v>
      </c>
      <c r="M12" s="149">
        <f>SUM(G12:L12)</f>
        <v>201</v>
      </c>
    </row>
    <row r="13" spans="1:13" s="1" customFormat="1" ht="51" customHeight="1" thickBot="1" x14ac:dyDescent="0.25">
      <c r="A13" s="373"/>
      <c r="B13" s="373"/>
      <c r="C13" s="334"/>
      <c r="D13" s="363"/>
      <c r="E13" s="383"/>
      <c r="F13" s="80" t="s">
        <v>257</v>
      </c>
      <c r="G13" s="186">
        <v>55</v>
      </c>
      <c r="H13" s="186">
        <v>24</v>
      </c>
      <c r="I13" s="129">
        <v>25</v>
      </c>
      <c r="J13" s="88">
        <v>24</v>
      </c>
      <c r="K13" s="88">
        <v>45</v>
      </c>
      <c r="L13" s="88">
        <v>28</v>
      </c>
      <c r="M13" s="149">
        <f>SUM(G13:L13)</f>
        <v>201</v>
      </c>
    </row>
    <row r="14" spans="1:13" s="1" customFormat="1" ht="48" customHeight="1" thickBot="1" x14ac:dyDescent="0.25">
      <c r="A14" s="373"/>
      <c r="B14" s="373"/>
      <c r="C14" s="334"/>
      <c r="D14" s="363"/>
      <c r="E14" s="383"/>
      <c r="F14" s="209" t="s">
        <v>96</v>
      </c>
      <c r="G14" s="168">
        <v>1</v>
      </c>
      <c r="H14" s="168">
        <v>1</v>
      </c>
      <c r="I14" s="168">
        <v>1</v>
      </c>
      <c r="J14" s="168">
        <v>1</v>
      </c>
      <c r="K14" s="168">
        <v>1</v>
      </c>
      <c r="L14" s="168">
        <v>1</v>
      </c>
      <c r="M14" s="173">
        <v>1</v>
      </c>
    </row>
    <row r="15" spans="1:13" s="1" customFormat="1" ht="66.75" customHeight="1" thickBot="1" x14ac:dyDescent="0.25">
      <c r="A15" s="373"/>
      <c r="B15" s="373"/>
      <c r="C15" s="334"/>
      <c r="D15" s="333" t="s">
        <v>245</v>
      </c>
      <c r="E15" s="380" t="s">
        <v>254</v>
      </c>
      <c r="F15" s="209" t="s">
        <v>97</v>
      </c>
      <c r="G15" s="177">
        <v>308000</v>
      </c>
      <c r="H15" s="177">
        <v>50000</v>
      </c>
      <c r="I15" s="177">
        <v>25000</v>
      </c>
      <c r="J15" s="171">
        <v>1680</v>
      </c>
      <c r="K15" s="171">
        <v>1760</v>
      </c>
      <c r="L15" s="171">
        <v>1720</v>
      </c>
      <c r="M15" s="176">
        <f>SUM(G15:L15)</f>
        <v>388160</v>
      </c>
    </row>
    <row r="16" spans="1:13" s="1" customFormat="1" ht="81.75" customHeight="1" thickBot="1" x14ac:dyDescent="0.25">
      <c r="A16" s="373"/>
      <c r="B16" s="373"/>
      <c r="C16" s="334"/>
      <c r="D16" s="384"/>
      <c r="E16" s="386"/>
      <c r="F16" s="209" t="s">
        <v>252</v>
      </c>
      <c r="G16" s="179">
        <v>1</v>
      </c>
      <c r="H16" s="181">
        <v>1</v>
      </c>
      <c r="I16" s="181">
        <v>1</v>
      </c>
      <c r="J16" s="179">
        <v>1</v>
      </c>
      <c r="K16" s="179">
        <v>1</v>
      </c>
      <c r="L16" s="179">
        <v>1</v>
      </c>
      <c r="M16" s="173">
        <v>1</v>
      </c>
    </row>
    <row r="17" spans="1:13" s="1" customFormat="1" ht="99.75" customHeight="1" thickBot="1" x14ac:dyDescent="0.25">
      <c r="A17" s="373"/>
      <c r="B17" s="373"/>
      <c r="C17" s="334"/>
      <c r="D17" s="385"/>
      <c r="E17" s="381"/>
      <c r="F17" s="212" t="s">
        <v>253</v>
      </c>
      <c r="G17" s="267">
        <v>0</v>
      </c>
      <c r="H17" s="267">
        <v>0</v>
      </c>
      <c r="I17" s="267">
        <v>0</v>
      </c>
      <c r="J17" s="268">
        <v>0</v>
      </c>
      <c r="K17" s="268">
        <v>0</v>
      </c>
      <c r="L17" s="268">
        <v>0</v>
      </c>
      <c r="M17" s="213">
        <v>0</v>
      </c>
    </row>
    <row r="18" spans="1:13" s="1" customFormat="1" ht="14.25" x14ac:dyDescent="0.2">
      <c r="A18" s="85"/>
      <c r="B18" s="85"/>
      <c r="C18" s="85"/>
      <c r="E18" s="11"/>
      <c r="J18" s="117"/>
      <c r="K18" s="117"/>
      <c r="L18" s="117"/>
    </row>
  </sheetData>
  <mergeCells count="12">
    <mergeCell ref="A12:A17"/>
    <mergeCell ref="B12:B17"/>
    <mergeCell ref="C12:C17"/>
    <mergeCell ref="D12:D14"/>
    <mergeCell ref="E12:E14"/>
    <mergeCell ref="D15:D17"/>
    <mergeCell ref="E15:E17"/>
    <mergeCell ref="A2:I2"/>
    <mergeCell ref="A3:I3"/>
    <mergeCell ref="A6:C6"/>
    <mergeCell ref="A10:F10"/>
    <mergeCell ref="G10:I1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1"/>
  <sheetViews>
    <sheetView topLeftCell="B7" zoomScale="68" zoomScaleNormal="68" workbookViewId="0">
      <selection activeCell="M7" sqref="M1:N65536"/>
    </sheetView>
  </sheetViews>
  <sheetFormatPr baseColWidth="10" defaultRowHeight="15" x14ac:dyDescent="0.25"/>
  <cols>
    <col min="1" max="1" width="16" customWidth="1"/>
    <col min="2" max="2" width="15.7109375" customWidth="1"/>
    <col min="3" max="3" width="16" customWidth="1"/>
    <col min="4" max="4" width="16.85546875" customWidth="1"/>
    <col min="5" max="5" width="13.5703125" customWidth="1"/>
    <col min="6" max="6" width="16.5703125" customWidth="1"/>
  </cols>
  <sheetData>
    <row r="1" spans="1:14" s="1" customFormat="1" ht="14.25" x14ac:dyDescent="0.2">
      <c r="J1" s="117"/>
      <c r="K1" s="117"/>
      <c r="L1" s="117"/>
    </row>
    <row r="2" spans="1:14" s="1" customFormat="1" ht="18" x14ac:dyDescent="0.25">
      <c r="A2" s="314" t="s">
        <v>0</v>
      </c>
      <c r="B2" s="314"/>
      <c r="C2" s="314"/>
      <c r="D2" s="314"/>
      <c r="E2" s="314"/>
      <c r="F2" s="314"/>
      <c r="G2" s="314"/>
      <c r="H2" s="314"/>
      <c r="I2" s="314"/>
      <c r="J2" s="314"/>
      <c r="K2" s="314"/>
      <c r="L2" s="314"/>
      <c r="M2" s="314"/>
    </row>
    <row r="3" spans="1:14" s="1" customFormat="1" ht="18" x14ac:dyDescent="0.25">
      <c r="A3" s="314" t="s">
        <v>1</v>
      </c>
      <c r="B3" s="314"/>
      <c r="C3" s="314"/>
      <c r="D3" s="314"/>
      <c r="E3" s="314"/>
      <c r="F3" s="314"/>
      <c r="G3" s="314"/>
      <c r="H3" s="314"/>
      <c r="I3" s="314"/>
      <c r="J3" s="314"/>
      <c r="K3" s="314"/>
      <c r="L3" s="314"/>
      <c r="M3" s="314"/>
      <c r="N3" s="314"/>
    </row>
    <row r="4" spans="1:14" s="1" customFormat="1" ht="18" x14ac:dyDescent="0.25">
      <c r="A4" s="33"/>
      <c r="B4" s="33"/>
      <c r="C4" s="33"/>
      <c r="D4" s="33"/>
      <c r="E4" s="33"/>
      <c r="F4" s="33"/>
      <c r="G4" s="33"/>
      <c r="H4" s="33"/>
      <c r="I4" s="33"/>
      <c r="J4" s="151"/>
      <c r="K4" s="151"/>
      <c r="L4" s="151"/>
      <c r="M4" s="33"/>
      <c r="N4" s="33"/>
    </row>
    <row r="5" spans="1:14" s="1" customFormat="1" ht="23.25" customHeight="1" x14ac:dyDescent="0.2">
      <c r="J5" s="117"/>
      <c r="K5" s="117"/>
      <c r="L5" s="117"/>
    </row>
    <row r="6" spans="1:14" s="1" customFormat="1" ht="15" customHeight="1" x14ac:dyDescent="0.2">
      <c r="A6" s="296" t="s">
        <v>2</v>
      </c>
      <c r="B6" s="296"/>
      <c r="C6" s="296"/>
      <c r="D6" s="3"/>
      <c r="E6" s="4"/>
      <c r="J6" s="117"/>
      <c r="K6" s="117"/>
      <c r="L6" s="117"/>
    </row>
    <row r="7" spans="1:14" s="1" customFormat="1" ht="28.5" x14ac:dyDescent="0.2">
      <c r="A7" s="86" t="s">
        <v>3</v>
      </c>
      <c r="B7" s="86" t="s">
        <v>4</v>
      </c>
      <c r="C7" s="43" t="s">
        <v>5</v>
      </c>
      <c r="D7" s="6"/>
      <c r="J7" s="117"/>
      <c r="K7" s="117"/>
      <c r="L7" s="117"/>
    </row>
    <row r="8" spans="1:14" s="1" customFormat="1" ht="42.75" customHeight="1" x14ac:dyDescent="0.2">
      <c r="A8" s="70" t="s">
        <v>6</v>
      </c>
      <c r="B8" s="71" t="s">
        <v>101</v>
      </c>
      <c r="C8" s="71" t="s">
        <v>103</v>
      </c>
      <c r="D8" s="37"/>
      <c r="J8" s="117"/>
      <c r="K8" s="117"/>
      <c r="L8" s="117"/>
    </row>
    <row r="9" spans="1:14" s="1" customFormat="1" ht="24" customHeight="1" thickBot="1" x14ac:dyDescent="0.25">
      <c r="A9" s="11"/>
      <c r="B9" s="11"/>
      <c r="C9" s="11"/>
      <c r="D9" s="12"/>
      <c r="F9" s="13"/>
      <c r="J9" s="117"/>
      <c r="K9" s="117"/>
      <c r="L9" s="117"/>
    </row>
    <row r="10" spans="1:14" s="1" customFormat="1" ht="18" customHeight="1" thickBot="1" x14ac:dyDescent="0.3">
      <c r="A10" s="297" t="s">
        <v>8</v>
      </c>
      <c r="B10" s="298"/>
      <c r="C10" s="298"/>
      <c r="D10" s="298"/>
      <c r="E10" s="298"/>
      <c r="F10" s="299"/>
      <c r="G10" s="300">
        <v>2016</v>
      </c>
      <c r="H10" s="301"/>
      <c r="I10" s="301"/>
      <c r="J10" s="301"/>
      <c r="K10" s="301"/>
      <c r="L10" s="301"/>
      <c r="M10" s="302"/>
    </row>
    <row r="11" spans="1:14" s="1" customFormat="1" ht="40.5" customHeight="1" thickBot="1" x14ac:dyDescent="0.25">
      <c r="A11" s="68" t="s">
        <v>9</v>
      </c>
      <c r="B11" s="39" t="s">
        <v>10</v>
      </c>
      <c r="C11" s="49" t="s">
        <v>11</v>
      </c>
      <c r="D11" s="50" t="s">
        <v>12</v>
      </c>
      <c r="E11" s="77" t="s">
        <v>13</v>
      </c>
      <c r="F11" s="50" t="s">
        <v>14</v>
      </c>
      <c r="G11" s="78" t="s">
        <v>15</v>
      </c>
      <c r="H11" s="78" t="s">
        <v>16</v>
      </c>
      <c r="I11" s="78" t="s">
        <v>17</v>
      </c>
      <c r="J11" s="204" t="s">
        <v>261</v>
      </c>
      <c r="K11" s="204" t="s">
        <v>262</v>
      </c>
      <c r="L11" s="204" t="s">
        <v>263</v>
      </c>
      <c r="M11" s="79" t="s">
        <v>18</v>
      </c>
    </row>
    <row r="12" spans="1:14" s="1" customFormat="1" ht="62.25" customHeight="1" thickBot="1" x14ac:dyDescent="0.25">
      <c r="A12" s="293" t="s">
        <v>104</v>
      </c>
      <c r="B12" s="377">
        <v>12478</v>
      </c>
      <c r="C12" s="333" t="s">
        <v>100</v>
      </c>
      <c r="D12" s="378" t="s">
        <v>242</v>
      </c>
      <c r="E12" s="387" t="s">
        <v>258</v>
      </c>
      <c r="F12" s="130" t="s">
        <v>105</v>
      </c>
      <c r="G12" s="81">
        <v>964</v>
      </c>
      <c r="H12" s="81">
        <v>963</v>
      </c>
      <c r="I12" s="81">
        <v>963</v>
      </c>
      <c r="J12" s="88">
        <v>988</v>
      </c>
      <c r="K12" s="88">
        <v>986</v>
      </c>
      <c r="L12" s="154">
        <v>975</v>
      </c>
      <c r="M12" s="40">
        <f>SUM(G12:L12)</f>
        <v>5839</v>
      </c>
    </row>
    <row r="13" spans="1:14" s="1" customFormat="1" ht="65.25" customHeight="1" thickBot="1" x14ac:dyDescent="0.25">
      <c r="A13" s="373"/>
      <c r="B13" s="373"/>
      <c r="C13" s="334"/>
      <c r="D13" s="391"/>
      <c r="E13" s="388"/>
      <c r="F13" s="130" t="s">
        <v>106</v>
      </c>
      <c r="G13" s="186">
        <v>965</v>
      </c>
      <c r="H13" s="186">
        <v>965</v>
      </c>
      <c r="I13" s="186">
        <v>963</v>
      </c>
      <c r="J13" s="182">
        <v>963</v>
      </c>
      <c r="K13" s="182">
        <v>962</v>
      </c>
      <c r="L13" s="182">
        <v>973</v>
      </c>
      <c r="M13" s="83">
        <f>SUM(G13:L13)</f>
        <v>5791</v>
      </c>
    </row>
    <row r="14" spans="1:14" s="1" customFormat="1" ht="45" customHeight="1" thickBot="1" x14ac:dyDescent="0.25">
      <c r="A14" s="373"/>
      <c r="B14" s="373"/>
      <c r="C14" s="334"/>
      <c r="D14" s="391"/>
      <c r="E14" s="388"/>
      <c r="F14" s="214" t="s">
        <v>107</v>
      </c>
      <c r="G14" s="168">
        <v>0.95</v>
      </c>
      <c r="H14" s="168">
        <v>0.95</v>
      </c>
      <c r="I14" s="168">
        <v>1</v>
      </c>
      <c r="J14" s="168">
        <v>0.97</v>
      </c>
      <c r="K14" s="168">
        <v>0.98</v>
      </c>
      <c r="L14" s="181">
        <v>0.98</v>
      </c>
      <c r="M14" s="173">
        <v>0.95369999999999999</v>
      </c>
    </row>
    <row r="15" spans="1:14" s="1" customFormat="1" ht="67.5" customHeight="1" thickBot="1" x14ac:dyDescent="0.25">
      <c r="A15" s="373"/>
      <c r="B15" s="373"/>
      <c r="C15" s="334"/>
      <c r="D15" s="378" t="s">
        <v>243</v>
      </c>
      <c r="E15" s="387" t="s">
        <v>259</v>
      </c>
      <c r="F15" s="125" t="s">
        <v>108</v>
      </c>
      <c r="G15" s="88">
        <v>13</v>
      </c>
      <c r="H15" s="88">
        <v>24</v>
      </c>
      <c r="I15" s="88">
        <v>21</v>
      </c>
      <c r="J15" s="88">
        <v>28</v>
      </c>
      <c r="K15" s="88">
        <v>22</v>
      </c>
      <c r="L15" s="155">
        <v>18</v>
      </c>
      <c r="M15" s="149">
        <f>SUM(G15:L15)</f>
        <v>126</v>
      </c>
    </row>
    <row r="16" spans="1:14" s="1" customFormat="1" ht="60.75" customHeight="1" thickBot="1" x14ac:dyDescent="0.25">
      <c r="A16" s="373"/>
      <c r="B16" s="373"/>
      <c r="C16" s="334"/>
      <c r="D16" s="391"/>
      <c r="E16" s="388"/>
      <c r="F16" s="131" t="s">
        <v>109</v>
      </c>
      <c r="G16" s="169">
        <v>13</v>
      </c>
      <c r="H16" s="169">
        <v>24</v>
      </c>
      <c r="I16" s="169">
        <v>21</v>
      </c>
      <c r="J16" s="169">
        <v>28</v>
      </c>
      <c r="K16" s="169">
        <v>22</v>
      </c>
      <c r="L16" s="182">
        <v>17</v>
      </c>
      <c r="M16" s="174">
        <f>SUM(G16:L16)</f>
        <v>125</v>
      </c>
    </row>
    <row r="17" spans="1:13" s="1" customFormat="1" ht="48.75" customHeight="1" thickBot="1" x14ac:dyDescent="0.25">
      <c r="A17" s="373"/>
      <c r="B17" s="373"/>
      <c r="C17" s="334"/>
      <c r="D17" s="391"/>
      <c r="E17" s="388"/>
      <c r="F17" s="214" t="s">
        <v>110</v>
      </c>
      <c r="G17" s="268">
        <v>1</v>
      </c>
      <c r="H17" s="268">
        <v>1</v>
      </c>
      <c r="I17" s="268">
        <v>1</v>
      </c>
      <c r="J17" s="268">
        <v>1</v>
      </c>
      <c r="K17" s="268">
        <v>1</v>
      </c>
      <c r="L17" s="267">
        <v>0.99</v>
      </c>
      <c r="M17" s="213">
        <v>1</v>
      </c>
    </row>
    <row r="18" spans="1:13" s="1" customFormat="1" ht="72" customHeight="1" thickBot="1" x14ac:dyDescent="0.25">
      <c r="A18" s="373"/>
      <c r="B18" s="373"/>
      <c r="C18" s="334"/>
      <c r="D18" s="333" t="s">
        <v>247</v>
      </c>
      <c r="E18" s="389" t="s">
        <v>260</v>
      </c>
      <c r="F18" s="87" t="s">
        <v>111</v>
      </c>
      <c r="G18" s="170">
        <v>13</v>
      </c>
      <c r="H18" s="170">
        <v>13</v>
      </c>
      <c r="I18" s="170">
        <v>34</v>
      </c>
      <c r="J18" s="169">
        <v>70</v>
      </c>
      <c r="K18" s="169">
        <v>88</v>
      </c>
      <c r="L18" s="182">
        <v>47</v>
      </c>
      <c r="M18" s="174">
        <f>SUM(G18:L18)</f>
        <v>265</v>
      </c>
    </row>
    <row r="19" spans="1:13" s="1" customFormat="1" ht="72" customHeight="1" thickBot="1" x14ac:dyDescent="0.25">
      <c r="A19" s="373"/>
      <c r="B19" s="373"/>
      <c r="C19" s="334"/>
      <c r="D19" s="384"/>
      <c r="E19" s="390"/>
      <c r="F19" s="87" t="s">
        <v>112</v>
      </c>
      <c r="G19" s="170">
        <v>6</v>
      </c>
      <c r="H19" s="170">
        <v>7</v>
      </c>
      <c r="I19" s="170">
        <v>27</v>
      </c>
      <c r="J19" s="88">
        <v>70</v>
      </c>
      <c r="K19" s="88">
        <v>88</v>
      </c>
      <c r="L19" s="155">
        <v>47</v>
      </c>
      <c r="M19" s="149">
        <f>SUM(G19:L19)</f>
        <v>245</v>
      </c>
    </row>
    <row r="20" spans="1:13" s="1" customFormat="1" ht="66" customHeight="1" thickBot="1" x14ac:dyDescent="0.25">
      <c r="A20" s="373"/>
      <c r="B20" s="373"/>
      <c r="C20" s="334"/>
      <c r="D20" s="385"/>
      <c r="E20" s="390"/>
      <c r="F20" s="212" t="s">
        <v>113</v>
      </c>
      <c r="G20" s="268">
        <v>0.8</v>
      </c>
      <c r="H20" s="268">
        <v>0.9</v>
      </c>
      <c r="I20" s="268">
        <v>0.9</v>
      </c>
      <c r="J20" s="268">
        <v>1</v>
      </c>
      <c r="K20" s="268">
        <v>1</v>
      </c>
      <c r="L20" s="267">
        <v>1</v>
      </c>
      <c r="M20" s="269">
        <v>0.95</v>
      </c>
    </row>
    <row r="21" spans="1:13" s="1" customFormat="1" ht="33" customHeight="1" x14ac:dyDescent="0.2">
      <c r="A21" s="85"/>
      <c r="B21" s="85"/>
      <c r="C21" s="85"/>
      <c r="E21" s="85"/>
      <c r="J21" s="117"/>
      <c r="K21" s="117"/>
      <c r="L21" s="117"/>
    </row>
  </sheetData>
  <mergeCells count="14">
    <mergeCell ref="E18:E20"/>
    <mergeCell ref="E15:E17"/>
    <mergeCell ref="D12:D14"/>
    <mergeCell ref="D15:D17"/>
    <mergeCell ref="A2:M2"/>
    <mergeCell ref="A3:N3"/>
    <mergeCell ref="A6:C6"/>
    <mergeCell ref="A10:F10"/>
    <mergeCell ref="G10:M10"/>
    <mergeCell ref="A12:A20"/>
    <mergeCell ref="B12:B20"/>
    <mergeCell ref="C12:C20"/>
    <mergeCell ref="D18:D20"/>
    <mergeCell ref="E12:E1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22"/>
  <sheetViews>
    <sheetView topLeftCell="D4" zoomScale="77" zoomScaleNormal="77" workbookViewId="0">
      <selection activeCell="N4" sqref="N1:O65536"/>
    </sheetView>
  </sheetViews>
  <sheetFormatPr baseColWidth="10" defaultRowHeight="15" x14ac:dyDescent="0.25"/>
  <cols>
    <col min="1" max="1" width="17.5703125" customWidth="1"/>
    <col min="2" max="2" width="16.5703125" customWidth="1"/>
    <col min="3" max="3" width="19.85546875" customWidth="1"/>
    <col min="4" max="4" width="13.85546875" customWidth="1"/>
    <col min="6" max="6" width="19.5703125" customWidth="1"/>
  </cols>
  <sheetData>
    <row r="2" spans="1:15" s="1" customFormat="1" ht="18" x14ac:dyDescent="0.25">
      <c r="A2" s="314" t="s">
        <v>0</v>
      </c>
      <c r="B2" s="314"/>
      <c r="C2" s="314"/>
      <c r="D2" s="314"/>
      <c r="E2" s="314"/>
      <c r="F2" s="314"/>
      <c r="G2" s="314"/>
      <c r="H2" s="314"/>
      <c r="I2" s="314"/>
      <c r="J2" s="314"/>
      <c r="K2" s="157"/>
      <c r="L2" s="157"/>
      <c r="M2" s="157"/>
    </row>
    <row r="3" spans="1:15" s="1" customFormat="1" ht="18" x14ac:dyDescent="0.25">
      <c r="A3" s="314" t="s">
        <v>1</v>
      </c>
      <c r="B3" s="314"/>
      <c r="C3" s="314"/>
      <c r="D3" s="314"/>
      <c r="E3" s="314"/>
      <c r="F3" s="314"/>
      <c r="G3" s="314"/>
      <c r="H3" s="314"/>
      <c r="I3" s="314"/>
      <c r="J3" s="314"/>
      <c r="K3" s="314"/>
      <c r="L3" s="314"/>
      <c r="M3" s="314"/>
      <c r="N3" s="314"/>
    </row>
    <row r="4" spans="1:15" ht="60.75" customHeight="1" thickBot="1" x14ac:dyDescent="0.3"/>
    <row r="5" spans="1:15" s="1" customFormat="1" ht="31.5" customHeight="1" thickBot="1" x14ac:dyDescent="0.25">
      <c r="A5" s="392" t="s">
        <v>2</v>
      </c>
      <c r="B5" s="393"/>
      <c r="C5" s="394"/>
      <c r="D5" s="89"/>
      <c r="E5" s="3"/>
      <c r="F5" s="3"/>
      <c r="G5" s="3"/>
      <c r="K5" s="117"/>
      <c r="L5" s="117"/>
      <c r="M5" s="117"/>
    </row>
    <row r="6" spans="1:15" s="1" customFormat="1" ht="36.75" customHeight="1" thickBot="1" x14ac:dyDescent="0.25">
      <c r="A6" s="34" t="s">
        <v>3</v>
      </c>
      <c r="B6" s="34" t="s">
        <v>4</v>
      </c>
      <c r="C6" s="35" t="s">
        <v>5</v>
      </c>
      <c r="D6" s="90"/>
      <c r="E6" s="6"/>
      <c r="F6" s="6"/>
      <c r="G6" s="6"/>
      <c r="K6" s="117"/>
      <c r="L6" s="117"/>
      <c r="M6" s="117"/>
    </row>
    <row r="7" spans="1:15" s="1" customFormat="1" ht="32.25" customHeight="1" thickBot="1" x14ac:dyDescent="0.25">
      <c r="A7" s="91" t="s">
        <v>114</v>
      </c>
      <c r="B7" s="91" t="s">
        <v>115</v>
      </c>
      <c r="C7" s="91" t="s">
        <v>116</v>
      </c>
      <c r="D7" s="92"/>
      <c r="E7" s="37"/>
      <c r="F7" s="37"/>
      <c r="G7" s="37"/>
      <c r="K7" s="117"/>
      <c r="L7" s="117"/>
      <c r="M7" s="117"/>
    </row>
    <row r="8" spans="1:15" s="1" customFormat="1" ht="42.75" customHeight="1" thickBot="1" x14ac:dyDescent="0.25">
      <c r="A8" s="11"/>
      <c r="B8" s="11"/>
      <c r="C8" s="11"/>
      <c r="D8" s="11"/>
      <c r="E8" s="12"/>
      <c r="F8" s="12"/>
      <c r="G8" s="12"/>
      <c r="K8" s="117"/>
      <c r="L8" s="117"/>
      <c r="M8" s="117"/>
    </row>
    <row r="9" spans="1:15" s="1" customFormat="1" ht="24" customHeight="1" thickBot="1" x14ac:dyDescent="0.3">
      <c r="A9" s="317"/>
      <c r="B9" s="317"/>
      <c r="C9" s="317"/>
      <c r="D9" s="317"/>
      <c r="E9" s="317"/>
      <c r="F9" s="317"/>
      <c r="G9" s="317"/>
      <c r="H9" s="319">
        <v>2016</v>
      </c>
      <c r="I9" s="320"/>
      <c r="J9" s="320"/>
      <c r="K9" s="320"/>
      <c r="L9" s="320"/>
      <c r="M9" s="320"/>
      <c r="N9" s="321"/>
    </row>
    <row r="10" spans="1:15" s="1" customFormat="1" ht="42" customHeight="1" thickBot="1" x14ac:dyDescent="0.25">
      <c r="A10" s="38" t="s">
        <v>9</v>
      </c>
      <c r="B10" s="39" t="s">
        <v>10</v>
      </c>
      <c r="C10" s="39" t="s">
        <v>11</v>
      </c>
      <c r="D10" s="39" t="s">
        <v>12</v>
      </c>
      <c r="E10" s="39" t="s">
        <v>13</v>
      </c>
      <c r="F10" s="39" t="s">
        <v>14</v>
      </c>
      <c r="G10" s="39" t="s">
        <v>95</v>
      </c>
      <c r="H10" s="39" t="s">
        <v>15</v>
      </c>
      <c r="I10" s="39" t="s">
        <v>16</v>
      </c>
      <c r="J10" s="39" t="s">
        <v>17</v>
      </c>
      <c r="K10" s="148" t="s">
        <v>261</v>
      </c>
      <c r="L10" s="148" t="s">
        <v>262</v>
      </c>
      <c r="M10" s="148" t="s">
        <v>263</v>
      </c>
      <c r="N10" s="40" t="s">
        <v>18</v>
      </c>
      <c r="O10" s="11"/>
    </row>
    <row r="11" spans="1:15" s="1" customFormat="1" ht="66" customHeight="1" thickBot="1" x14ac:dyDescent="0.25">
      <c r="A11" s="303" t="s">
        <v>117</v>
      </c>
      <c r="B11" s="303">
        <v>12139</v>
      </c>
      <c r="C11" s="303" t="s">
        <v>118</v>
      </c>
      <c r="D11" s="333" t="s">
        <v>119</v>
      </c>
      <c r="E11" s="87" t="s">
        <v>63</v>
      </c>
      <c r="F11" s="87" t="s">
        <v>120</v>
      </c>
      <c r="G11" s="87">
        <v>0</v>
      </c>
      <c r="H11" s="87">
        <v>0</v>
      </c>
      <c r="I11" s="87">
        <v>3</v>
      </c>
      <c r="J11" s="87">
        <v>1</v>
      </c>
      <c r="K11" s="87">
        <v>0</v>
      </c>
      <c r="L11" s="87">
        <v>48</v>
      </c>
      <c r="M11" s="87">
        <v>21</v>
      </c>
      <c r="N11" s="251">
        <f t="shared" ref="N11:N19" si="0">SUM(G11:M11)</f>
        <v>73</v>
      </c>
      <c r="O11" s="126"/>
    </row>
    <row r="12" spans="1:15" s="1" customFormat="1" ht="50.25" customHeight="1" thickBot="1" x14ac:dyDescent="0.25">
      <c r="A12" s="304"/>
      <c r="B12" s="304"/>
      <c r="C12" s="304"/>
      <c r="D12" s="384"/>
      <c r="E12" s="87" t="s">
        <v>63</v>
      </c>
      <c r="F12" s="87" t="s">
        <v>121</v>
      </c>
      <c r="G12" s="87">
        <v>4</v>
      </c>
      <c r="H12" s="87">
        <v>0</v>
      </c>
      <c r="I12" s="87">
        <v>0</v>
      </c>
      <c r="J12" s="87">
        <v>0</v>
      </c>
      <c r="K12" s="87">
        <v>1</v>
      </c>
      <c r="L12" s="87">
        <v>0</v>
      </c>
      <c r="M12" s="87">
        <v>6</v>
      </c>
      <c r="N12" s="251">
        <f t="shared" si="0"/>
        <v>11</v>
      </c>
      <c r="O12" s="93"/>
    </row>
    <row r="13" spans="1:15" s="1" customFormat="1" ht="64.5" customHeight="1" thickBot="1" x14ac:dyDescent="0.25">
      <c r="A13" s="304"/>
      <c r="B13" s="304"/>
      <c r="C13" s="304"/>
      <c r="D13" s="384"/>
      <c r="E13" s="87" t="s">
        <v>63</v>
      </c>
      <c r="F13" s="87" t="s">
        <v>122</v>
      </c>
      <c r="G13" s="87">
        <v>126</v>
      </c>
      <c r="H13" s="87">
        <v>73</v>
      </c>
      <c r="I13" s="87">
        <v>115</v>
      </c>
      <c r="J13" s="87">
        <v>66</v>
      </c>
      <c r="K13" s="87">
        <v>77</v>
      </c>
      <c r="L13" s="87">
        <v>88</v>
      </c>
      <c r="M13" s="87">
        <v>100</v>
      </c>
      <c r="N13" s="251">
        <f t="shared" si="0"/>
        <v>645</v>
      </c>
      <c r="O13" s="93"/>
    </row>
    <row r="14" spans="1:15" s="1" customFormat="1" ht="60" customHeight="1" thickBot="1" x14ac:dyDescent="0.25">
      <c r="A14" s="304"/>
      <c r="B14" s="304"/>
      <c r="C14" s="304"/>
      <c r="D14" s="384"/>
      <c r="E14" s="87" t="s">
        <v>63</v>
      </c>
      <c r="F14" s="87" t="s">
        <v>123</v>
      </c>
      <c r="G14" s="87">
        <v>2</v>
      </c>
      <c r="H14" s="87">
        <v>0</v>
      </c>
      <c r="I14" s="87">
        <v>1</v>
      </c>
      <c r="J14" s="87">
        <v>3</v>
      </c>
      <c r="K14" s="87">
        <v>1</v>
      </c>
      <c r="L14" s="87">
        <v>2</v>
      </c>
      <c r="M14" s="87">
        <v>1</v>
      </c>
      <c r="N14" s="251">
        <f t="shared" si="0"/>
        <v>10</v>
      </c>
      <c r="O14" s="93"/>
    </row>
    <row r="15" spans="1:15" s="1" customFormat="1" ht="50.25" customHeight="1" thickBot="1" x14ac:dyDescent="0.25">
      <c r="A15" s="304"/>
      <c r="B15" s="304"/>
      <c r="C15" s="304"/>
      <c r="D15" s="384"/>
      <c r="E15" s="87" t="s">
        <v>63</v>
      </c>
      <c r="F15" s="87" t="s">
        <v>124</v>
      </c>
      <c r="G15" s="87">
        <v>4</v>
      </c>
      <c r="H15" s="87">
        <v>1</v>
      </c>
      <c r="I15" s="87">
        <v>8</v>
      </c>
      <c r="J15" s="87">
        <v>4</v>
      </c>
      <c r="K15" s="87">
        <v>3</v>
      </c>
      <c r="L15" s="87">
        <v>4</v>
      </c>
      <c r="M15" s="87">
        <v>4</v>
      </c>
      <c r="N15" s="251">
        <f t="shared" si="0"/>
        <v>28</v>
      </c>
      <c r="O15" s="93"/>
    </row>
    <row r="16" spans="1:15" s="1" customFormat="1" ht="45" customHeight="1" thickBot="1" x14ac:dyDescent="0.25">
      <c r="A16" s="304"/>
      <c r="B16" s="304"/>
      <c r="C16" s="304"/>
      <c r="D16" s="385"/>
      <c r="E16" s="175" t="s">
        <v>63</v>
      </c>
      <c r="F16" s="175" t="s">
        <v>125</v>
      </c>
      <c r="G16" s="175">
        <v>0</v>
      </c>
      <c r="H16" s="175">
        <v>3</v>
      </c>
      <c r="I16" s="175">
        <v>1</v>
      </c>
      <c r="J16" s="175">
        <v>1</v>
      </c>
      <c r="K16" s="175">
        <v>2</v>
      </c>
      <c r="L16" s="175">
        <v>1</v>
      </c>
      <c r="M16" s="175">
        <v>0</v>
      </c>
      <c r="N16" s="270">
        <f t="shared" si="0"/>
        <v>8</v>
      </c>
      <c r="O16" s="93"/>
    </row>
    <row r="17" spans="1:15" s="1" customFormat="1" ht="38.25" customHeight="1" thickBot="1" x14ac:dyDescent="0.25">
      <c r="A17" s="304"/>
      <c r="B17" s="304"/>
      <c r="C17" s="304"/>
      <c r="D17" s="333" t="s">
        <v>126</v>
      </c>
      <c r="E17" s="87" t="s">
        <v>63</v>
      </c>
      <c r="F17" s="87" t="s">
        <v>127</v>
      </c>
      <c r="G17" s="87">
        <v>7</v>
      </c>
      <c r="H17" s="87">
        <v>9</v>
      </c>
      <c r="I17" s="87">
        <v>3</v>
      </c>
      <c r="J17" s="87">
        <v>15</v>
      </c>
      <c r="K17" s="87">
        <v>20</v>
      </c>
      <c r="L17" s="87">
        <v>57</v>
      </c>
      <c r="M17" s="87">
        <v>30</v>
      </c>
      <c r="N17" s="251">
        <f t="shared" si="0"/>
        <v>141</v>
      </c>
      <c r="O17" s="93"/>
    </row>
    <row r="18" spans="1:15" s="1" customFormat="1" ht="45.75" customHeight="1" thickBot="1" x14ac:dyDescent="0.25">
      <c r="A18" s="304"/>
      <c r="B18" s="304"/>
      <c r="C18" s="304"/>
      <c r="D18" s="384"/>
      <c r="E18" s="87" t="s">
        <v>63</v>
      </c>
      <c r="F18" s="87" t="s">
        <v>128</v>
      </c>
      <c r="G18" s="87">
        <v>2</v>
      </c>
      <c r="H18" s="87">
        <v>2</v>
      </c>
      <c r="I18" s="87">
        <v>2</v>
      </c>
      <c r="J18" s="87">
        <v>1</v>
      </c>
      <c r="K18" s="87">
        <v>6</v>
      </c>
      <c r="L18" s="87">
        <v>3</v>
      </c>
      <c r="M18" s="87">
        <v>6</v>
      </c>
      <c r="N18" s="251">
        <f t="shared" si="0"/>
        <v>22</v>
      </c>
      <c r="O18" s="93"/>
    </row>
    <row r="19" spans="1:15" s="1" customFormat="1" ht="42" customHeight="1" thickBot="1" x14ac:dyDescent="0.25">
      <c r="A19" s="305"/>
      <c r="B19" s="305"/>
      <c r="C19" s="305"/>
      <c r="D19" s="385"/>
      <c r="E19" s="175" t="s">
        <v>63</v>
      </c>
      <c r="F19" s="175" t="s">
        <v>129</v>
      </c>
      <c r="G19" s="175">
        <v>2</v>
      </c>
      <c r="H19" s="175">
        <v>2</v>
      </c>
      <c r="I19" s="175">
        <v>3</v>
      </c>
      <c r="J19" s="175">
        <v>4</v>
      </c>
      <c r="K19" s="175">
        <v>3</v>
      </c>
      <c r="L19" s="175">
        <v>8</v>
      </c>
      <c r="M19" s="175">
        <v>3</v>
      </c>
      <c r="N19" s="270">
        <f t="shared" si="0"/>
        <v>25</v>
      </c>
      <c r="O19" s="93"/>
    </row>
    <row r="20" spans="1:15" s="1" customFormat="1" ht="28.5" customHeight="1" x14ac:dyDescent="0.2">
      <c r="A20" s="93"/>
      <c r="B20" s="93"/>
      <c r="C20" s="93"/>
      <c r="D20" s="93"/>
      <c r="E20" s="11"/>
      <c r="F20" s="11"/>
      <c r="G20" s="11"/>
      <c r="H20" s="93"/>
      <c r="I20" s="93"/>
      <c r="J20" s="93"/>
      <c r="K20" s="158"/>
      <c r="L20" s="158"/>
      <c r="M20" s="158"/>
      <c r="N20" s="93"/>
    </row>
    <row r="21" spans="1:15" s="1" customFormat="1" ht="24" customHeight="1" x14ac:dyDescent="0.2">
      <c r="A21" s="11"/>
      <c r="B21" s="11"/>
      <c r="C21" s="11"/>
      <c r="D21" s="11"/>
      <c r="H21" s="93"/>
      <c r="I21" s="93"/>
      <c r="J21" s="93"/>
      <c r="K21" s="158"/>
      <c r="L21" s="158"/>
      <c r="M21" s="158"/>
      <c r="N21" s="93"/>
    </row>
    <row r="22" spans="1:15" s="1" customFormat="1" ht="14.25" x14ac:dyDescent="0.2">
      <c r="A22" s="11"/>
      <c r="B22" s="11"/>
      <c r="C22" s="11"/>
      <c r="D22" s="11"/>
      <c r="E22" s="94"/>
      <c r="F22" s="94"/>
      <c r="G22" s="94"/>
      <c r="K22" s="117"/>
      <c r="L22" s="117"/>
      <c r="M22" s="117"/>
    </row>
  </sheetData>
  <mergeCells count="10">
    <mergeCell ref="A2:J2"/>
    <mergeCell ref="A3:N3"/>
    <mergeCell ref="A5:C5"/>
    <mergeCell ref="A9:G9"/>
    <mergeCell ref="H9:N9"/>
    <mergeCell ref="A11:A19"/>
    <mergeCell ref="B11:B19"/>
    <mergeCell ref="C11:C19"/>
    <mergeCell ref="D11:D16"/>
    <mergeCell ref="D17:D19"/>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3"/>
  <sheetViews>
    <sheetView topLeftCell="C8" zoomScale="75" zoomScaleNormal="75" workbookViewId="0">
      <selection activeCell="M8" sqref="M1:N65536"/>
    </sheetView>
  </sheetViews>
  <sheetFormatPr baseColWidth="10" defaultRowHeight="15" x14ac:dyDescent="0.25"/>
  <cols>
    <col min="1" max="1" width="22.5703125" customWidth="1"/>
    <col min="2" max="2" width="17.5703125" customWidth="1"/>
    <col min="3" max="3" width="24.85546875" customWidth="1"/>
    <col min="4" max="4" width="22.85546875" customWidth="1"/>
    <col min="6" max="6" width="14.28515625" customWidth="1"/>
    <col min="12" max="12" width="11.42578125" customWidth="1"/>
  </cols>
  <sheetData>
    <row r="1" spans="1:14" s="1" customFormat="1" ht="14.25" x14ac:dyDescent="0.2">
      <c r="J1" s="117"/>
      <c r="K1" s="117"/>
      <c r="L1" s="117"/>
    </row>
    <row r="2" spans="1:14" s="1" customFormat="1" ht="18" x14ac:dyDescent="0.25">
      <c r="A2" s="314" t="s">
        <v>0</v>
      </c>
      <c r="B2" s="314"/>
      <c r="C2" s="314"/>
      <c r="D2" s="314"/>
      <c r="E2" s="314"/>
      <c r="F2" s="314"/>
      <c r="G2" s="314"/>
      <c r="H2" s="314"/>
      <c r="I2" s="314"/>
      <c r="J2" s="314"/>
      <c r="K2" s="314"/>
      <c r="L2" s="314"/>
      <c r="M2" s="314"/>
    </row>
    <row r="3" spans="1:14" s="1" customFormat="1" ht="18" x14ac:dyDescent="0.25">
      <c r="A3" s="314" t="s">
        <v>1</v>
      </c>
      <c r="B3" s="314"/>
      <c r="C3" s="314"/>
      <c r="D3" s="314"/>
      <c r="E3" s="314"/>
      <c r="F3" s="314"/>
      <c r="G3" s="314"/>
      <c r="H3" s="314"/>
      <c r="I3" s="314"/>
      <c r="J3" s="314"/>
      <c r="K3" s="314"/>
      <c r="L3" s="314"/>
      <c r="M3" s="314"/>
      <c r="N3" s="314"/>
    </row>
    <row r="4" spans="1:14" s="1" customFormat="1" ht="18" x14ac:dyDescent="0.25">
      <c r="A4" s="74"/>
      <c r="B4" s="74"/>
      <c r="C4" s="74"/>
      <c r="D4" s="74"/>
      <c r="E4" s="74"/>
      <c r="F4" s="74"/>
      <c r="G4" s="74"/>
      <c r="H4" s="74"/>
      <c r="I4" s="74"/>
      <c r="J4" s="133"/>
      <c r="K4" s="133"/>
      <c r="L4" s="133"/>
      <c r="M4" s="74"/>
      <c r="N4" s="74"/>
    </row>
    <row r="5" spans="1:14" s="1" customFormat="1" ht="14.25" x14ac:dyDescent="0.2">
      <c r="J5" s="117"/>
      <c r="K5" s="117"/>
      <c r="L5" s="117"/>
    </row>
    <row r="6" spans="1:14" s="1" customFormat="1" ht="14.25" x14ac:dyDescent="0.2">
      <c r="A6" s="296" t="s">
        <v>2</v>
      </c>
      <c r="B6" s="296"/>
      <c r="C6" s="296"/>
      <c r="D6" s="3"/>
      <c r="E6" s="4"/>
      <c r="J6" s="117"/>
      <c r="K6" s="117"/>
      <c r="L6" s="117"/>
    </row>
    <row r="7" spans="1:14" s="1" customFormat="1" ht="14.25" x14ac:dyDescent="0.2">
      <c r="A7" s="86" t="s">
        <v>3</v>
      </c>
      <c r="B7" s="86" t="s">
        <v>4</v>
      </c>
      <c r="C7" s="43" t="s">
        <v>5</v>
      </c>
      <c r="D7" s="6"/>
      <c r="J7" s="117"/>
      <c r="K7" s="117"/>
      <c r="L7" s="117"/>
    </row>
    <row r="8" spans="1:14" s="1" customFormat="1" ht="42.75" x14ac:dyDescent="0.2">
      <c r="A8" s="70" t="s">
        <v>6</v>
      </c>
      <c r="B8" s="76" t="s">
        <v>130</v>
      </c>
      <c r="C8" s="76" t="s">
        <v>131</v>
      </c>
      <c r="D8" s="37"/>
      <c r="J8" s="117"/>
      <c r="K8" s="117"/>
      <c r="L8" s="117"/>
    </row>
    <row r="9" spans="1:14" s="1" customFormat="1" thickBot="1" x14ac:dyDescent="0.25">
      <c r="A9" s="11"/>
      <c r="B9" s="11"/>
      <c r="C9" s="11"/>
      <c r="D9" s="12"/>
      <c r="F9" s="13"/>
      <c r="J9" s="117"/>
      <c r="K9" s="117"/>
      <c r="L9" s="117"/>
    </row>
    <row r="10" spans="1:14" s="1" customFormat="1" ht="18.75" thickBot="1" x14ac:dyDescent="0.3">
      <c r="A10" s="297" t="s">
        <v>8</v>
      </c>
      <c r="B10" s="298"/>
      <c r="C10" s="298"/>
      <c r="D10" s="298"/>
      <c r="E10" s="298"/>
      <c r="F10" s="299"/>
      <c r="G10" s="300">
        <v>2016</v>
      </c>
      <c r="H10" s="301"/>
      <c r="I10" s="301"/>
      <c r="J10" s="301"/>
      <c r="K10" s="301"/>
      <c r="L10" s="301"/>
      <c r="M10" s="302"/>
    </row>
    <row r="11" spans="1:14" s="1" customFormat="1" ht="35.25" thickBot="1" x14ac:dyDescent="0.25">
      <c r="A11" s="68" t="s">
        <v>9</v>
      </c>
      <c r="B11" s="95" t="s">
        <v>10</v>
      </c>
      <c r="C11" s="96" t="s">
        <v>11</v>
      </c>
      <c r="D11" s="50" t="s">
        <v>12</v>
      </c>
      <c r="E11" s="77" t="s">
        <v>13</v>
      </c>
      <c r="F11" s="50" t="s">
        <v>14</v>
      </c>
      <c r="G11" s="205" t="s">
        <v>15</v>
      </c>
      <c r="H11" s="205" t="s">
        <v>16</v>
      </c>
      <c r="I11" s="205" t="s">
        <v>17</v>
      </c>
      <c r="J11" s="205" t="s">
        <v>261</v>
      </c>
      <c r="K11" s="205" t="s">
        <v>262</v>
      </c>
      <c r="L11" s="205" t="s">
        <v>263</v>
      </c>
      <c r="M11" s="79" t="s">
        <v>18</v>
      </c>
    </row>
    <row r="12" spans="1:14" s="1" customFormat="1" ht="105" customHeight="1" thickBot="1" x14ac:dyDescent="0.25">
      <c r="A12" s="293" t="s">
        <v>132</v>
      </c>
      <c r="B12" s="377" t="s">
        <v>133</v>
      </c>
      <c r="C12" s="396" t="s">
        <v>138</v>
      </c>
      <c r="D12" s="209" t="s">
        <v>134</v>
      </c>
      <c r="E12" s="172">
        <v>100</v>
      </c>
      <c r="F12" s="209" t="s">
        <v>135</v>
      </c>
      <c r="G12" s="185">
        <v>12</v>
      </c>
      <c r="H12" s="185">
        <v>13</v>
      </c>
      <c r="I12" s="185">
        <v>16</v>
      </c>
      <c r="J12" s="185">
        <v>11</v>
      </c>
      <c r="K12" s="185">
        <v>7</v>
      </c>
      <c r="L12" s="185">
        <v>5</v>
      </c>
      <c r="M12" s="185">
        <f>SUM(G12:L12)</f>
        <v>64</v>
      </c>
    </row>
    <row r="13" spans="1:14" s="1" customFormat="1" ht="86.25" customHeight="1" thickBot="1" x14ac:dyDescent="0.25">
      <c r="A13" s="295"/>
      <c r="B13" s="395"/>
      <c r="C13" s="397"/>
      <c r="D13" s="212" t="s">
        <v>136</v>
      </c>
      <c r="E13" s="66">
        <v>100</v>
      </c>
      <c r="F13" s="212" t="s">
        <v>137</v>
      </c>
      <c r="G13" s="88">
        <v>1</v>
      </c>
      <c r="H13" s="88">
        <v>2</v>
      </c>
      <c r="I13" s="88">
        <v>2</v>
      </c>
      <c r="J13" s="88">
        <v>4</v>
      </c>
      <c r="K13" s="88">
        <v>2</v>
      </c>
      <c r="L13" s="88">
        <v>0</v>
      </c>
      <c r="M13" s="88">
        <f>SUM(G13:L13)</f>
        <v>11</v>
      </c>
    </row>
  </sheetData>
  <mergeCells count="8">
    <mergeCell ref="A2:M2"/>
    <mergeCell ref="A3:N3"/>
    <mergeCell ref="A6:C6"/>
    <mergeCell ref="A10:F10"/>
    <mergeCell ref="G10:M10"/>
    <mergeCell ref="A12:A13"/>
    <mergeCell ref="B12:B13"/>
    <mergeCell ref="C12:C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GACETA</vt:lpstr>
      <vt:lpstr>PROTECCIÓN CIVIL</vt:lpstr>
      <vt:lpstr>CONTRATOS</vt:lpstr>
      <vt:lpstr>RECLUTAMIENTO</vt:lpstr>
      <vt:lpstr>MERCADOS SB Y LG</vt:lpstr>
      <vt:lpstr>MERCADOS PERIFERICOS</vt:lpstr>
      <vt:lpstr> MERCADOS INSPECCIÓN</vt:lpstr>
      <vt:lpstr>LABORAL</vt:lpstr>
      <vt:lpstr>ASUNTOS RELIGIOSOS</vt:lpstr>
      <vt:lpstr>BIENES INMUEBLES</vt:lpstr>
      <vt:lpstr>CONTENCIOSO</vt:lpstr>
      <vt:lpstr>ESPECTÁCULOS</vt:lpstr>
      <vt:lpstr>ESTACIONAMIENTOS</vt:lpstr>
      <vt:lpstr>ASUNTOS PENALES </vt:lpstr>
      <vt:lpstr>MOVILIDAD</vt:lpstr>
      <vt:lpstr>INVESTIGACIÓN</vt:lpstr>
      <vt:lpstr>MEJORA REGULATORIA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Riestra Alonso Lorena</dc:creator>
  <cp:lastModifiedBy>Ayuntamiento de Mérida</cp:lastModifiedBy>
  <dcterms:created xsi:type="dcterms:W3CDTF">2016-05-30T17:57:56Z</dcterms:created>
  <dcterms:modified xsi:type="dcterms:W3CDTF">2016-08-11T20:50:38Z</dcterms:modified>
</cp:coreProperties>
</file>