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55" windowHeight="11835" tabRatio="500" activeTab="0"/>
  </bookViews>
  <sheets>
    <sheet name="Sheet1" sheetId="1" r:id="rId1"/>
  </sheets>
  <definedNames>
    <definedName name="_xlnm.Print_Area" localSheetId="0">'Sheet1'!$A$1:$X$54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<sst xmlns="http://schemas.openxmlformats.org/spreadsheetml/2006/main" count="61" uniqueCount="36">
  <si>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</si>
  <si>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</si>
  <si>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</si>
  <si>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</si>
  <si>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</si>
  <si>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</si>
  <si>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</si>
  <si>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</si>
  <si>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</si>
  <si>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</si>
  <si>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</si>
  <si>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</si>
  <si>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</si>
  <si>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</si>
  <si>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</si>
  <si>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</si>
  <si>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</si>
  <si>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</si>
  <si>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</si>
  <si>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</si>
  <si>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</si>
  <si>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</si>
  <si>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</si>
  <si>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</si>
  <si>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</si>
  <si>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</si>
  <si>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</si>
  <si>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</si>
  <si>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</si>
  <si>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</si>
  <si>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</si>
  <si>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</si>
  <si>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</si>
  <si>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</si>
  <si>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>Bajo protesta de decir verdad declaramos que los Estados Financieros y sus notas son razonablemente correctos y son responsabilidad del emisor.</t>
  </si>
  <si>
    <t xml:space="preserve">        MUNICIPIO DE MÉRIDA YUCATÁN        
       ESTADO ANALÍTICO DE INGRESOS
       DEL 1 DE ENERO AL 30 DE JUNIO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</si>
</sst>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SheetLayoutView="100" zoomScalePageLayoutView="0" workbookViewId="0" topLeftCell="A1">
      <selection activeCell="O16" sqref="O16:Q16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26</v>
      </c>
      <c r="D5" s="112"/>
      <c r="E5" s="112"/>
      <c r="F5" s="112"/>
      <c r="G5" s="67"/>
      <c r="H5" s="79" t="s">
        <v>23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22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1943842935</v>
      </c>
      <c r="J8" s="129"/>
      <c r="K8" s="12"/>
      <c r="L8" s="11"/>
      <c r="M8" s="129">
        <v>268582552.6</v>
      </c>
      <c r="N8" s="130"/>
      <c r="O8" s="128">
        <f>I8+M8</f>
        <v>2212425487.6</v>
      </c>
      <c r="P8" s="129"/>
      <c r="Q8" s="130"/>
      <c r="R8" s="128">
        <v>1469396134.6</v>
      </c>
      <c r="S8" s="129"/>
      <c r="T8" s="130"/>
      <c r="U8" s="11"/>
      <c r="V8" s="40">
        <v>1469396134.6</v>
      </c>
      <c r="W8" s="128">
        <f>V8-I8</f>
        <v>-474446800.4000001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8">
        <v>0</v>
      </c>
      <c r="J9" s="48"/>
      <c r="K9" s="15"/>
      <c r="L9" s="14"/>
      <c r="M9" s="48">
        <v>0</v>
      </c>
      <c r="N9" s="49"/>
      <c r="O9" s="47">
        <v>0</v>
      </c>
      <c r="P9" s="48"/>
      <c r="Q9" s="49"/>
      <c r="R9" s="47">
        <v>0</v>
      </c>
      <c r="S9" s="48"/>
      <c r="T9" s="49"/>
      <c r="U9" s="14"/>
      <c r="V9" s="40">
        <v>0</v>
      </c>
      <c r="W9" s="126">
        <f aca="true" t="shared" si="0" ref="W9:W14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47">
        <f>I10+M10</f>
        <v>0</v>
      </c>
      <c r="P10" s="48"/>
      <c r="Q10" s="49"/>
      <c r="R10" s="47">
        <v>0</v>
      </c>
      <c r="S10" s="48"/>
      <c r="T10" s="49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8">
        <v>263425260</v>
      </c>
      <c r="J11" s="48"/>
      <c r="K11" s="15"/>
      <c r="L11" s="14"/>
      <c r="M11" s="48">
        <v>19316983.22</v>
      </c>
      <c r="N11" s="49"/>
      <c r="O11" s="47">
        <f>I11+M11</f>
        <v>282742243.22</v>
      </c>
      <c r="P11" s="48"/>
      <c r="Q11" s="49"/>
      <c r="R11" s="47">
        <v>148014457.22</v>
      </c>
      <c r="S11" s="48"/>
      <c r="T11" s="49"/>
      <c r="U11" s="14"/>
      <c r="V11" s="40">
        <v>148014457.22</v>
      </c>
      <c r="W11" s="47">
        <f>V11-I11</f>
        <v>-115410802.78</v>
      </c>
      <c r="X11" s="49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8">
        <v>102826699</v>
      </c>
      <c r="J12" s="48"/>
      <c r="K12" s="15"/>
      <c r="L12" s="14"/>
      <c r="M12" s="48">
        <v>62895728.68</v>
      </c>
      <c r="N12" s="49"/>
      <c r="O12" s="125"/>
      <c r="P12" s="125"/>
      <c r="Q12" s="35">
        <f>I12+M12</f>
        <v>165722427.68</v>
      </c>
      <c r="R12" s="47">
        <v>113848176.68</v>
      </c>
      <c r="S12" s="48"/>
      <c r="T12" s="49"/>
      <c r="U12" s="14"/>
      <c r="V12" s="40">
        <v>112994936.76</v>
      </c>
      <c r="W12" s="47">
        <f>V12-I12</f>
        <v>10168237.760000005</v>
      </c>
      <c r="X12" s="49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8">
        <v>12014756</v>
      </c>
      <c r="J13" s="48"/>
      <c r="K13" s="15"/>
      <c r="L13" s="14"/>
      <c r="M13" s="48">
        <v>134151.69</v>
      </c>
      <c r="N13" s="49"/>
      <c r="O13" s="47">
        <f>I13+M13</f>
        <v>12148907.69</v>
      </c>
      <c r="P13" s="48"/>
      <c r="Q13" s="49"/>
      <c r="R13" s="47">
        <v>6869037.69</v>
      </c>
      <c r="S13" s="48"/>
      <c r="T13" s="49"/>
      <c r="U13" s="14"/>
      <c r="V13" s="40">
        <v>6869037.69</v>
      </c>
      <c r="W13" s="47">
        <f>V13-I13</f>
        <v>-5145718.31</v>
      </c>
      <c r="X13" s="49"/>
      <c r="Y13" s="9"/>
      <c r="Z13" s="9"/>
    </row>
    <row r="14" spans="3:26" ht="24.75" customHeight="1">
      <c r="C14" s="94" t="s">
        <v>27</v>
      </c>
      <c r="D14" s="95"/>
      <c r="E14" s="95"/>
      <c r="F14" s="95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47">
        <v>0</v>
      </c>
      <c r="P14" s="48"/>
      <c r="Q14" s="49"/>
      <c r="R14" s="47">
        <v>0</v>
      </c>
      <c r="S14" s="48"/>
      <c r="T14" s="49"/>
      <c r="U14" s="14"/>
      <c r="V14" s="40">
        <v>0</v>
      </c>
      <c r="W14" s="47">
        <f t="shared" si="0"/>
        <v>0</v>
      </c>
      <c r="X14" s="49"/>
      <c r="Y14" s="9"/>
      <c r="Z14" s="9"/>
    </row>
    <row r="15" spans="3:26" ht="36" customHeight="1">
      <c r="C15" s="94" t="s">
        <v>28</v>
      </c>
      <c r="D15" s="95"/>
      <c r="E15" s="95"/>
      <c r="F15" s="95"/>
      <c r="G15" s="13"/>
      <c r="H15" s="14"/>
      <c r="I15" s="48">
        <v>2882245451</v>
      </c>
      <c r="J15" s="48"/>
      <c r="K15" s="15"/>
      <c r="L15" s="14"/>
      <c r="M15" s="48">
        <v>-34596497.31</v>
      </c>
      <c r="N15" s="49"/>
      <c r="O15" s="125"/>
      <c r="P15" s="125"/>
      <c r="Q15" s="35">
        <f>I15+M15</f>
        <v>2847648953.69</v>
      </c>
      <c r="R15" s="47">
        <v>1387995719.69</v>
      </c>
      <c r="S15" s="48"/>
      <c r="T15" s="49"/>
      <c r="U15" s="14"/>
      <c r="V15" s="40">
        <v>1387995719.69</v>
      </c>
      <c r="W15" s="47">
        <f>V15-I15</f>
        <v>-1494249731.31</v>
      </c>
      <c r="X15" s="49"/>
      <c r="Y15" s="9"/>
      <c r="Z15" s="9"/>
    </row>
    <row r="16" spans="3:26" s="44" customFormat="1" ht="26.25" customHeight="1">
      <c r="C16" s="110" t="s">
        <v>29</v>
      </c>
      <c r="D16" s="111"/>
      <c r="E16" s="111"/>
      <c r="F16" s="111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50">
        <v>0</v>
      </c>
      <c r="P16" s="51"/>
      <c r="Q16" s="52"/>
      <c r="R16" s="50">
        <v>0</v>
      </c>
      <c r="S16" s="51"/>
      <c r="T16" s="52"/>
      <c r="U16" s="25"/>
      <c r="V16" s="40">
        <v>0</v>
      </c>
      <c r="W16" s="50">
        <f>V16-I16</f>
        <v>0</v>
      </c>
      <c r="X16" s="52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4">
        <v>180000000</v>
      </c>
      <c r="J17" s="54"/>
      <c r="K17" s="21"/>
      <c r="L17" s="19"/>
      <c r="M17" s="54"/>
      <c r="N17" s="54"/>
      <c r="O17" s="53">
        <f>I17+M17</f>
        <v>180000000</v>
      </c>
      <c r="P17" s="54"/>
      <c r="Q17" s="55"/>
      <c r="R17" s="53">
        <v>180000000</v>
      </c>
      <c r="S17" s="54"/>
      <c r="T17" s="55"/>
      <c r="U17" s="14"/>
      <c r="V17" s="36">
        <v>180000000</v>
      </c>
      <c r="W17" s="62">
        <f>V17-I17</f>
        <v>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7">
        <f>SUM(I15,I13,I12,I11,I10,I8+I17)</f>
        <v>5384355101</v>
      </c>
      <c r="J18" s="57"/>
      <c r="K18" s="3"/>
      <c r="L18" s="1"/>
      <c r="M18" s="57">
        <f>M8+M11+M12+M13+M15+M17</f>
        <v>316332918.88000005</v>
      </c>
      <c r="N18" s="3"/>
      <c r="O18" s="32">
        <f>SUM(O15,O13,O12,O11,O10,O8)</f>
        <v>2507316638.5099998</v>
      </c>
      <c r="P18" s="57">
        <f>O8+O10+O11+Q12+O13+Q15+O17</f>
        <v>5700688019.879999</v>
      </c>
      <c r="Q18" s="58"/>
      <c r="R18" s="56">
        <f>SUM(R15,R13,R12,R11,R8,R16+R17)</f>
        <v>3306123525.88</v>
      </c>
      <c r="S18" s="57"/>
      <c r="T18" s="58"/>
      <c r="U18" s="1"/>
      <c r="V18" s="58">
        <f>SUM(V8+V11+V12+V13+V15+V17)</f>
        <v>3305270285.96</v>
      </c>
      <c r="W18" s="70">
        <f>SUM(W16,W15,W12,W13,W11,W10,W8+W17)</f>
        <v>-2079084815.04</v>
      </c>
      <c r="X18" s="71"/>
      <c r="Y18" s="9"/>
    </row>
    <row r="19" spans="3:25" s="4" customFormat="1" ht="7.5" customHeight="1">
      <c r="C19" s="92"/>
      <c r="D19" s="93"/>
      <c r="E19" s="93"/>
      <c r="F19" s="93"/>
      <c r="G19" s="6"/>
      <c r="H19" s="5"/>
      <c r="I19" s="60"/>
      <c r="J19" s="60"/>
      <c r="K19" s="7"/>
      <c r="L19" s="5"/>
      <c r="M19" s="60"/>
      <c r="N19" s="7"/>
      <c r="O19" s="33"/>
      <c r="P19" s="60"/>
      <c r="Q19" s="61"/>
      <c r="R19" s="59"/>
      <c r="S19" s="60"/>
      <c r="T19" s="61"/>
      <c r="U19" s="5"/>
      <c r="V19" s="61"/>
      <c r="W19" s="72"/>
      <c r="X19" s="73"/>
      <c r="Y19" s="9"/>
    </row>
    <row r="20" spans="9:24" s="4" customFormat="1" ht="6.75" customHeight="1">
      <c r="I20" s="29">
        <f>SUM(I15,I13,I12,I11,I10,I8)</f>
        <v>5204355101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24</v>
      </c>
      <c r="D23" s="112"/>
      <c r="E23" s="112"/>
      <c r="F23" s="112"/>
      <c r="G23" s="67"/>
      <c r="H23" s="79" t="s">
        <v>23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33</v>
      </c>
      <c r="D26" s="120"/>
      <c r="E26" s="120"/>
      <c r="F26" s="120"/>
      <c r="G26" s="10"/>
      <c r="H26" s="121">
        <f>I18</f>
        <v>5384355101</v>
      </c>
      <c r="I26" s="117"/>
      <c r="J26" s="117"/>
      <c r="K26" s="27"/>
      <c r="L26" s="121">
        <f>M18</f>
        <v>316332918.88000005</v>
      </c>
      <c r="M26" s="117"/>
      <c r="N26" s="22"/>
      <c r="O26" s="23"/>
      <c r="P26" s="117">
        <f>P18</f>
        <v>5700688019.879999</v>
      </c>
      <c r="Q26" s="118"/>
      <c r="R26" s="122">
        <f>SUM(R18)</f>
        <v>3306123525.88</v>
      </c>
      <c r="S26" s="122"/>
      <c r="T26" s="122"/>
      <c r="U26" s="123">
        <f>SUM(V18)</f>
        <v>3305270285.96</v>
      </c>
      <c r="V26" s="124"/>
      <c r="W26" s="10"/>
      <c r="X26" s="41">
        <f>W18</f>
        <v>-2079084815.04</v>
      </c>
      <c r="Y26" s="9"/>
    </row>
    <row r="27" spans="3:25" ht="12.75">
      <c r="C27" s="94" t="s">
        <v>12</v>
      </c>
      <c r="D27" s="95"/>
      <c r="E27" s="95"/>
      <c r="F27" s="95"/>
      <c r="G27" s="13"/>
      <c r="H27" s="50">
        <f>I8</f>
        <v>1943842935</v>
      </c>
      <c r="I27" s="51"/>
      <c r="J27" s="51"/>
      <c r="K27" s="28"/>
      <c r="L27" s="50">
        <f>M8</f>
        <v>268582552.6</v>
      </c>
      <c r="M27" s="51"/>
      <c r="N27" s="24"/>
      <c r="O27" s="25"/>
      <c r="P27" s="51">
        <f>H27+L27</f>
        <v>2212425487.6</v>
      </c>
      <c r="Q27" s="52"/>
      <c r="R27" s="48">
        <f>R8</f>
        <v>1469396134.6</v>
      </c>
      <c r="S27" s="48"/>
      <c r="T27" s="48"/>
      <c r="U27" s="47">
        <f>V8</f>
        <v>1469396134.6</v>
      </c>
      <c r="V27" s="49"/>
      <c r="W27" s="13"/>
      <c r="X27" s="42">
        <f>U27-H27</f>
        <v>-474446800.4000001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50">
        <v>0</v>
      </c>
      <c r="I29" s="51"/>
      <c r="J29" s="51"/>
      <c r="K29" s="28"/>
      <c r="L29" s="50">
        <f>M10</f>
        <v>0</v>
      </c>
      <c r="M29" s="51"/>
      <c r="N29" s="24"/>
      <c r="O29" s="25"/>
      <c r="P29" s="51">
        <f>H29+L29</f>
        <v>0</v>
      </c>
      <c r="Q29" s="52"/>
      <c r="R29" s="48">
        <v>0</v>
      </c>
      <c r="S29" s="48"/>
      <c r="T29" s="48"/>
      <c r="U29" s="47">
        <v>0</v>
      </c>
      <c r="V29" s="49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50">
        <f>I11</f>
        <v>263425260</v>
      </c>
      <c r="I30" s="51"/>
      <c r="J30" s="51"/>
      <c r="K30" s="28"/>
      <c r="L30" s="47">
        <f>M11</f>
        <v>19316983.22</v>
      </c>
      <c r="M30" s="48"/>
      <c r="N30" s="24"/>
      <c r="O30" s="25"/>
      <c r="P30" s="51">
        <f>H30+L30</f>
        <v>282742243.22</v>
      </c>
      <c r="Q30" s="52"/>
      <c r="R30" s="47">
        <f>R11</f>
        <v>148014457.22</v>
      </c>
      <c r="S30" s="48"/>
      <c r="T30" s="49"/>
      <c r="U30" s="47">
        <f>V11</f>
        <v>148014457.22</v>
      </c>
      <c r="V30" s="49"/>
      <c r="W30" s="13"/>
      <c r="X30" s="42">
        <f>U30-H30</f>
        <v>-115410802.78</v>
      </c>
      <c r="Y30" s="9"/>
    </row>
    <row r="31" spans="3:25" ht="12.75">
      <c r="C31" s="94" t="s">
        <v>16</v>
      </c>
      <c r="D31" s="95"/>
      <c r="E31" s="95"/>
      <c r="F31" s="95"/>
      <c r="G31" s="13"/>
      <c r="H31" s="50">
        <f>I12</f>
        <v>102826699</v>
      </c>
      <c r="I31" s="51"/>
      <c r="J31" s="51"/>
      <c r="K31" s="28"/>
      <c r="L31" s="47">
        <f>M12</f>
        <v>62895728.68</v>
      </c>
      <c r="M31" s="48"/>
      <c r="N31" s="24"/>
      <c r="O31" s="25"/>
      <c r="P31" s="51">
        <f>H31+L31</f>
        <v>165722427.68</v>
      </c>
      <c r="Q31" s="52"/>
      <c r="R31" s="47">
        <f>R12</f>
        <v>113848176.68</v>
      </c>
      <c r="S31" s="48"/>
      <c r="T31" s="49"/>
      <c r="U31" s="47">
        <f>V12</f>
        <v>112994936.76</v>
      </c>
      <c r="V31" s="49"/>
      <c r="W31" s="13"/>
      <c r="X31" s="42">
        <f>U31-H31</f>
        <v>10168237.760000005</v>
      </c>
      <c r="Y31" s="9"/>
    </row>
    <row r="32" spans="3:25" ht="12.75">
      <c r="C32" s="94" t="s">
        <v>20</v>
      </c>
      <c r="D32" s="95"/>
      <c r="E32" s="95"/>
      <c r="F32" s="95"/>
      <c r="G32" s="13"/>
      <c r="H32" s="50">
        <f>I13</f>
        <v>12014756</v>
      </c>
      <c r="I32" s="51"/>
      <c r="J32" s="51"/>
      <c r="K32" s="28"/>
      <c r="L32" s="47">
        <f>M13</f>
        <v>134151.69</v>
      </c>
      <c r="M32" s="48"/>
      <c r="N32" s="24"/>
      <c r="O32" s="25"/>
      <c r="P32" s="51">
        <f>H32+L32</f>
        <v>12148907.69</v>
      </c>
      <c r="Q32" s="52"/>
      <c r="R32" s="47">
        <f>R13</f>
        <v>6869037.69</v>
      </c>
      <c r="S32" s="48"/>
      <c r="T32" s="49"/>
      <c r="U32" s="47">
        <f>V13</f>
        <v>6869037.69</v>
      </c>
      <c r="V32" s="49"/>
      <c r="W32" s="13"/>
      <c r="X32" s="42">
        <f>U32-H32</f>
        <v>-5145718.31</v>
      </c>
      <c r="Y32" s="9"/>
    </row>
    <row r="33" spans="3:25" ht="33.75" customHeight="1">
      <c r="C33" s="94" t="s">
        <v>28</v>
      </c>
      <c r="D33" s="95"/>
      <c r="E33" s="95"/>
      <c r="F33" s="95"/>
      <c r="G33" s="13"/>
      <c r="H33" s="50">
        <f>I15</f>
        <v>2882245451</v>
      </c>
      <c r="I33" s="51"/>
      <c r="J33" s="51"/>
      <c r="K33" s="28"/>
      <c r="L33" s="47">
        <f>M15</f>
        <v>-34596497.31</v>
      </c>
      <c r="M33" s="48"/>
      <c r="N33" s="24"/>
      <c r="O33" s="25"/>
      <c r="P33" s="51">
        <f>H33+L33</f>
        <v>2847648953.69</v>
      </c>
      <c r="Q33" s="52"/>
      <c r="R33" s="47">
        <f>R15</f>
        <v>1387995719.69</v>
      </c>
      <c r="S33" s="48"/>
      <c r="T33" s="49"/>
      <c r="U33" s="47">
        <f>V15</f>
        <v>1387995719.69</v>
      </c>
      <c r="V33" s="49"/>
      <c r="W33" s="13"/>
      <c r="X33" s="42">
        <f>U33-H33</f>
        <v>-1494249731.31</v>
      </c>
      <c r="Y33" s="9"/>
    </row>
    <row r="34" spans="3:25" ht="27" customHeight="1">
      <c r="C34" s="110" t="s">
        <v>29</v>
      </c>
      <c r="D34" s="111"/>
      <c r="E34" s="111"/>
      <c r="F34" s="111"/>
      <c r="G34" s="28"/>
      <c r="H34" s="50">
        <v>0</v>
      </c>
      <c r="I34" s="51"/>
      <c r="J34" s="51"/>
      <c r="K34" s="28"/>
      <c r="L34" s="50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50">
        <v>0</v>
      </c>
      <c r="V34" s="52"/>
      <c r="W34" s="28"/>
      <c r="X34" s="45">
        <v>0</v>
      </c>
      <c r="Y34" s="9"/>
    </row>
    <row r="35" spans="3:25" ht="72" customHeight="1">
      <c r="C35" s="96" t="s">
        <v>30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1">
        <v>0</v>
      </c>
      <c r="J36" s="51"/>
      <c r="K36" s="28"/>
      <c r="L36" s="50">
        <v>0</v>
      </c>
      <c r="M36" s="51"/>
      <c r="N36" s="24"/>
      <c r="O36" s="25"/>
      <c r="P36" s="51">
        <v>0</v>
      </c>
      <c r="Q36" s="52"/>
      <c r="R36" s="48">
        <v>0</v>
      </c>
      <c r="S36" s="48"/>
      <c r="T36" s="48"/>
      <c r="U36" s="47">
        <v>0</v>
      </c>
      <c r="V36" s="49"/>
      <c r="W36" s="13"/>
      <c r="X36" s="42">
        <f>U36-H36</f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31</v>
      </c>
      <c r="D38" s="95"/>
      <c r="E38" s="95"/>
      <c r="F38" s="95"/>
      <c r="G38" s="95"/>
      <c r="H38" s="14"/>
      <c r="I38" s="48">
        <v>0</v>
      </c>
      <c r="J38" s="48"/>
      <c r="K38" s="13"/>
      <c r="L38" s="47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47">
        <v>0</v>
      </c>
      <c r="V38" s="49"/>
      <c r="W38" s="13"/>
      <c r="X38" s="42">
        <f>U38-H38</f>
        <v>0</v>
      </c>
      <c r="Y38" s="9"/>
    </row>
    <row r="39" spans="3:25" ht="22.5" customHeight="1">
      <c r="C39" s="94" t="s">
        <v>29</v>
      </c>
      <c r="D39" s="95"/>
      <c r="E39" s="95"/>
      <c r="F39" s="95"/>
      <c r="G39" s="95"/>
      <c r="H39" s="14"/>
      <c r="I39" s="48">
        <v>0</v>
      </c>
      <c r="J39" s="48"/>
      <c r="K39" s="13"/>
      <c r="L39" s="47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47">
        <v>0</v>
      </c>
      <c r="V39" s="49"/>
      <c r="W39" s="13"/>
      <c r="X39" s="42">
        <f>U39-H39</f>
        <v>0</v>
      </c>
      <c r="Y39" s="9"/>
    </row>
    <row r="40" spans="3:25" ht="12.75">
      <c r="C40" s="96" t="s">
        <v>32</v>
      </c>
      <c r="D40" s="97"/>
      <c r="E40" s="97"/>
      <c r="F40" s="97"/>
      <c r="G40" s="97"/>
      <c r="H40" s="14"/>
      <c r="I40" s="13"/>
      <c r="J40" s="8">
        <f>J41</f>
        <v>180000000</v>
      </c>
      <c r="K40" s="13"/>
      <c r="L40" s="78">
        <f>L41</f>
        <v>0</v>
      </c>
      <c r="M40" s="64"/>
      <c r="N40" s="15"/>
      <c r="O40" s="14"/>
      <c r="P40" s="64">
        <f>J40+L40</f>
        <v>180000000</v>
      </c>
      <c r="Q40" s="65"/>
      <c r="R40" s="64">
        <f>R41</f>
        <v>180000000</v>
      </c>
      <c r="S40" s="64"/>
      <c r="T40" s="64"/>
      <c r="U40" s="78">
        <f>U41</f>
        <v>180000000</v>
      </c>
      <c r="V40" s="65"/>
      <c r="W40" s="13"/>
      <c r="X40" s="43">
        <f>U40-J40</f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180000000</v>
      </c>
      <c r="K41" s="18"/>
      <c r="L41" s="53">
        <f>M17</f>
        <v>0</v>
      </c>
      <c r="M41" s="54"/>
      <c r="N41" s="21"/>
      <c r="O41" s="19"/>
      <c r="P41" s="54">
        <f>J41+L41</f>
        <v>180000000</v>
      </c>
      <c r="Q41" s="55"/>
      <c r="R41" s="54">
        <f>R17</f>
        <v>180000000</v>
      </c>
      <c r="S41" s="54"/>
      <c r="T41" s="55"/>
      <c r="U41" s="53">
        <f>V17</f>
        <v>180000000</v>
      </c>
      <c r="V41" s="55"/>
      <c r="W41" s="18"/>
      <c r="X41" s="26">
        <f>U41-J41</f>
        <v>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7">
        <f>SUM(H33,H32,H31,H30,H29,H27+J41)</f>
        <v>5384355101</v>
      </c>
      <c r="K42" s="3"/>
      <c r="L42" s="56">
        <f>L27+L29+L30+L31+L32+L33+L41</f>
        <v>316332918.88000005</v>
      </c>
      <c r="M42" s="57">
        <f>SUM(K33,K32,K31,K30,K29,K27)</f>
        <v>0</v>
      </c>
      <c r="N42" s="3"/>
      <c r="O42" s="1"/>
      <c r="P42" s="57">
        <f>SUM(P33,P32,P31,P30,P29,P27+P41)</f>
        <v>5700688019.879999</v>
      </c>
      <c r="Q42" s="58"/>
      <c r="R42" s="56">
        <f>R27+R30+R31+R32+R33+R41</f>
        <v>3306123525.88</v>
      </c>
      <c r="S42" s="57"/>
      <c r="T42" s="58"/>
      <c r="U42" s="56">
        <f>U27+U30+U31+U32+U33+U41</f>
        <v>3305270285.96</v>
      </c>
      <c r="V42" s="58"/>
      <c r="W42" s="84">
        <f>SUM(X34,X33,X30,X31,X32,X29,X27,X39+X41)</f>
        <v>-2079084815.04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60"/>
      <c r="K43" s="7"/>
      <c r="L43" s="59"/>
      <c r="M43" s="60"/>
      <c r="N43" s="7"/>
      <c r="O43" s="5"/>
      <c r="P43" s="60"/>
      <c r="Q43" s="61"/>
      <c r="R43" s="59"/>
      <c r="S43" s="60"/>
      <c r="T43" s="61"/>
      <c r="U43" s="59"/>
      <c r="V43" s="61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34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25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1.0368110236220471" right="0.5118110236220472" top="0.5511811023622047" bottom="0.15748031496062992" header="0.31496062992125984" footer="0.31496062992125984"/>
  <pageSetup firstPageNumber="35" useFirstPageNumber="1" horizontalDpi="600" verticalDpi="600" orientation="landscape" scale="61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2023-07-07T22:10:24Z</cp:lastPrinted>
  <dcterms:created xsi:type="dcterms:W3CDTF">2015-10-06T22:13:02Z</dcterms:created>
  <dcterms:modified xsi:type="dcterms:W3CDTF">2023-07-07T22:10:25Z</dcterms:modified>
  <cp:category/>
  <cp:version/>
  <cp:contentType/>
  <cp:contentStatus/>
</cp:coreProperties>
</file>