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OCTUBRE\"/>
    </mc:Choice>
  </mc:AlternateContent>
  <bookViews>
    <workbookView xWindow="0" yWindow="0" windowWidth="9495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H10" i="1" l="1"/>
  <c r="M28" i="1"/>
  <c r="K28" i="1"/>
  <c r="H28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<sst xmlns="http://schemas.openxmlformats.org/spreadsheetml/2006/main" count="32" uniqueCount="32">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</sst>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54" activePane="bottomRight" state="frozen"/>
      <selection activeCell="C1" sqref="C1"/>
      <selection pane="topRight" activeCell="H1" sqref="H1"/>
      <selection pane="bottomLeft" activeCell="C8" sqref="C8"/>
      <selection pane="bottomRight" activeCell="H10" sqref="H10:I10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24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27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12782324910.23</v>
      </c>
      <c r="I10" s="62"/>
      <c r="J10" s="30"/>
      <c r="K10" s="50">
        <f>K12+K28</f>
        <v>318111485389.80994</v>
      </c>
      <c r="L10" s="62"/>
      <c r="M10" s="61">
        <f>M12+M28</f>
        <v>315851598338.07996</v>
      </c>
      <c r="N10" s="50"/>
      <c r="O10" s="50"/>
      <c r="P10" s="62"/>
      <c r="Q10" s="61">
        <f>Q12+Q28</f>
        <v>15042211961.959991</v>
      </c>
      <c r="R10" s="62"/>
      <c r="S10" s="61">
        <f>S12+S28</f>
        <v>2259887051.7299929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762521941.54000008</v>
      </c>
      <c r="I12" s="62"/>
      <c r="J12" s="30"/>
      <c r="K12" s="50">
        <f>K14+K16+K18+K22+K24</f>
        <v>316236630603.58997</v>
      </c>
      <c r="L12" s="62"/>
      <c r="M12" s="61">
        <f>M14+M16+M18+M22</f>
        <v>315118667476.16998</v>
      </c>
      <c r="N12" s="50"/>
      <c r="O12" s="50"/>
      <c r="P12" s="62"/>
      <c r="Q12" s="61">
        <f>Q14+Q16+Q18+Q22-Q24</f>
        <v>1880485068.9599924</v>
      </c>
      <c r="R12" s="62"/>
      <c r="S12" s="61">
        <f>S14+S16+S18+S22-S24</f>
        <v>1117963127.4199927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720516094.47000003</v>
      </c>
      <c r="I14" s="65"/>
      <c r="J14" s="30"/>
      <c r="K14" s="64">
        <v>310548331157.89001</v>
      </c>
      <c r="L14" s="65"/>
      <c r="M14" s="63">
        <v>309448069759.42999</v>
      </c>
      <c r="N14" s="64"/>
      <c r="O14" s="64"/>
      <c r="P14" s="65"/>
      <c r="Q14" s="63">
        <f>+H14+K14-M14</f>
        <v>1820777492.9299927</v>
      </c>
      <c r="R14" s="64"/>
      <c r="S14" s="63">
        <f>Q14-H14</f>
        <v>1100261398.4599926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27683494.449999999</v>
      </c>
      <c r="I16" s="65"/>
      <c r="J16" s="30"/>
      <c r="K16" s="64">
        <v>5603503862.1099997</v>
      </c>
      <c r="L16" s="65"/>
      <c r="M16" s="63">
        <v>5611023829.9799995</v>
      </c>
      <c r="N16" s="64"/>
      <c r="O16" s="64"/>
      <c r="P16" s="65"/>
      <c r="Q16" s="63">
        <f>+H16+K16-M16</f>
        <v>20163526.579999924</v>
      </c>
      <c r="R16" s="65"/>
      <c r="S16" s="63">
        <f>Q16-H16</f>
        <v>-7519967.8700000755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9343920.1899999995</v>
      </c>
      <c r="I18" s="65"/>
      <c r="J18" s="30"/>
      <c r="K18" s="64">
        <v>67108251.600000001</v>
      </c>
      <c r="L18" s="65"/>
      <c r="M18" s="63">
        <v>42808673.93</v>
      </c>
      <c r="N18" s="64"/>
      <c r="O18" s="64"/>
      <c r="P18" s="65"/>
      <c r="Q18" s="63">
        <f>+H18+K18-M18</f>
        <v>33643497.860000007</v>
      </c>
      <c r="R18" s="65"/>
      <c r="S18" s="63">
        <f>Q18-H18</f>
        <v>24299577.670000009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4978432.43</v>
      </c>
      <c r="I22" s="65"/>
      <c r="J22" s="30"/>
      <c r="K22" s="64">
        <v>17687331.989999998</v>
      </c>
      <c r="L22" s="65"/>
      <c r="M22" s="63">
        <v>16765212.83</v>
      </c>
      <c r="N22" s="64"/>
      <c r="O22" s="64"/>
      <c r="P22" s="65"/>
      <c r="Q22" s="63">
        <f>H22+K22-M22</f>
        <v>5900551.589999998</v>
      </c>
      <c r="R22" s="65"/>
      <c r="S22" s="63">
        <f>Q22-H22</f>
        <v>922119.15999999829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12019802968.689999</v>
      </c>
      <c r="I28" s="62"/>
      <c r="J28" s="30"/>
      <c r="K28" s="50">
        <f>K30+K32+K34+K36+K38+K40+K44</f>
        <v>1874854786.22</v>
      </c>
      <c r="L28" s="62"/>
      <c r="M28" s="61">
        <f>M30+M32+M34+M36+M38+M40+M44</f>
        <v>732930861.90999985</v>
      </c>
      <c r="N28" s="50"/>
      <c r="O28" s="50"/>
      <c r="P28" s="62"/>
      <c r="Q28" s="61">
        <f>Q30+Q32+Q34+Q36+Q38+Q40+Q44</f>
        <v>13161726893</v>
      </c>
      <c r="R28" s="62"/>
      <c r="S28" s="75">
        <f>S30+S32+S34+S36+S38+S40-S44</f>
        <v>1141923924.3100004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25</v>
      </c>
      <c r="F30" s="66"/>
      <c r="G30" s="66"/>
      <c r="H30" s="63">
        <v>1028824004.71</v>
      </c>
      <c r="I30" s="65"/>
      <c r="J30" s="30"/>
      <c r="K30" s="64">
        <v>109192250.42</v>
      </c>
      <c r="L30" s="65"/>
      <c r="M30" s="63">
        <v>13727937</v>
      </c>
      <c r="N30" s="64"/>
      <c r="O30" s="64"/>
      <c r="P30" s="65"/>
      <c r="Q30" s="63">
        <f>+H30+K30-M30</f>
        <v>1124288318.1300001</v>
      </c>
      <c r="R30" s="65"/>
      <c r="S30" s="69">
        <f>Q30-H30</f>
        <v>95464313.420000076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98293391.719999999</v>
      </c>
      <c r="I32" s="65"/>
      <c r="J32" s="30"/>
      <c r="K32" s="64">
        <v>12323557.949999999</v>
      </c>
      <c r="L32" s="65"/>
      <c r="M32" s="63">
        <v>22667212.25</v>
      </c>
      <c r="N32" s="64"/>
      <c r="O32" s="64"/>
      <c r="P32" s="65"/>
      <c r="Q32" s="63">
        <f>+H32+K32-M32</f>
        <v>87949737.420000002</v>
      </c>
      <c r="R32" s="65"/>
      <c r="S32" s="69">
        <f>Q32-H32</f>
        <v>-10343654.299999997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10726478375.469999</v>
      </c>
      <c r="I34" s="65"/>
      <c r="J34" s="30"/>
      <c r="K34" s="64">
        <v>1690900016.98</v>
      </c>
      <c r="L34" s="65"/>
      <c r="M34" s="63">
        <v>624380796.05999994</v>
      </c>
      <c r="N34" s="64"/>
      <c r="O34" s="64"/>
      <c r="P34" s="65"/>
      <c r="Q34" s="63">
        <f>+H34+K34-M34</f>
        <v>11792997596.389999</v>
      </c>
      <c r="R34" s="65"/>
      <c r="S34" s="69">
        <f>Q34-H34</f>
        <v>1066519220.9200001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783012800.28999996</v>
      </c>
      <c r="I36" s="65"/>
      <c r="J36" s="30"/>
      <c r="K36" s="64">
        <v>35351892.159999996</v>
      </c>
      <c r="L36" s="65"/>
      <c r="M36" s="63">
        <v>31089412.109999999</v>
      </c>
      <c r="N36" s="64"/>
      <c r="O36" s="64"/>
      <c r="P36" s="65"/>
      <c r="Q36" s="63">
        <f>+H36+K36-M36</f>
        <v>787275280.33999991</v>
      </c>
      <c r="R36" s="65"/>
      <c r="S36" s="69">
        <f>Q36-H36</f>
        <v>4262480.0499999523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20872371.91</v>
      </c>
      <c r="I38" s="65"/>
      <c r="J38" s="30"/>
      <c r="K38" s="64">
        <v>2349999.27</v>
      </c>
      <c r="L38" s="65"/>
      <c r="M38" s="63">
        <v>167435.56</v>
      </c>
      <c r="N38" s="64"/>
      <c r="O38" s="64"/>
      <c r="P38" s="65"/>
      <c r="Q38" s="63">
        <f>+H38+K38-M38</f>
        <v>23054935.620000001</v>
      </c>
      <c r="R38" s="65"/>
      <c r="S38" s="69">
        <f>Q38-H38</f>
        <v>2182563.7100000009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-636857612.02999997</v>
      </c>
      <c r="I40" s="73"/>
      <c r="J40" s="30"/>
      <c r="K40" s="64">
        <v>24737069.440000001</v>
      </c>
      <c r="L40" s="65"/>
      <c r="M40" s="63">
        <v>40898068.93</v>
      </c>
      <c r="N40" s="64"/>
      <c r="O40" s="64"/>
      <c r="P40" s="65"/>
      <c r="Q40" s="72">
        <f>+H40+K40-M40</f>
        <v>-653018611.51999986</v>
      </c>
      <c r="R40" s="73"/>
      <c r="S40" s="72">
        <f>Q40-H40</f>
        <v>-16160999.48999989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-820363.38</v>
      </c>
      <c r="I44" s="73"/>
      <c r="J44" s="30"/>
      <c r="K44" s="64">
        <v>0</v>
      </c>
      <c r="L44" s="65"/>
      <c r="M44" s="63">
        <v>0</v>
      </c>
      <c r="N44" s="64"/>
      <c r="O44" s="64"/>
      <c r="P44" s="65"/>
      <c r="Q44" s="72">
        <f>+H44+K44-M44</f>
        <v>-820363.38</v>
      </c>
      <c r="R44" s="73"/>
      <c r="S44" s="72">
        <f>-Q44+H44</f>
        <v>0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30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28</v>
      </c>
      <c r="H54" s="36"/>
      <c r="I54" s="77" t="s">
        <v>29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2022-11-04T18:58:38Z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