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MAYO R.FINANCIEROS\"/>
    </mc:Choice>
  </mc:AlternateContent>
  <bookViews>
    <workbookView xWindow="0" yWindow="0" windowWidth="9090" windowHeight="630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M28" i="1"/>
  <c r="K28" i="1"/>
  <c r="H28" i="1"/>
  <c r="M12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<sst xmlns="http://schemas.openxmlformats.org/spreadsheetml/2006/main" count="32" uniqueCount="32">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</sst>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20" sqref="Q20:R2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90073642605.289993</v>
      </c>
      <c r="L10" s="62"/>
      <c r="M10" s="61">
        <f>M12+M28</f>
        <v>88135949977.22998</v>
      </c>
      <c r="N10" s="50"/>
      <c r="O10" s="50"/>
      <c r="P10" s="62"/>
      <c r="Q10" s="61">
        <f>Q12+Q28</f>
        <v>14720017538.289995</v>
      </c>
      <c r="R10" s="62"/>
      <c r="S10" s="61">
        <f>S12+S28</f>
        <v>1937692628.0599959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88571242321.049988</v>
      </c>
      <c r="L12" s="62"/>
      <c r="M12" s="61">
        <f>M14+M16+M18+M22</f>
        <v>87674742260.279984</v>
      </c>
      <c r="N12" s="50"/>
      <c r="O12" s="50"/>
      <c r="P12" s="62"/>
      <c r="Q12" s="61">
        <f>Q14+Q16+Q18+Q22-Q24</f>
        <v>1659022002.3099964</v>
      </c>
      <c r="R12" s="62"/>
      <c r="S12" s="61">
        <f>S14+S16+S18+S22-S24</f>
        <v>896500060.76999617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85524009308.149994</v>
      </c>
      <c r="L14" s="65"/>
      <c r="M14" s="63">
        <v>84633346352.779999</v>
      </c>
      <c r="N14" s="64"/>
      <c r="O14" s="64"/>
      <c r="P14" s="65"/>
      <c r="Q14" s="63">
        <f>+H14+K14-M14</f>
        <v>1611179049.8399963</v>
      </c>
      <c r="R14" s="64"/>
      <c r="S14" s="63">
        <f>Q14-H14</f>
        <v>890662955.36999631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3019010294.8899999</v>
      </c>
      <c r="L16" s="65"/>
      <c r="M16" s="63">
        <v>3023606027.4499998</v>
      </c>
      <c r="N16" s="64"/>
      <c r="O16" s="64"/>
      <c r="P16" s="65"/>
      <c r="Q16" s="63">
        <f>+H16+K16-M16</f>
        <v>23087761.889999866</v>
      </c>
      <c r="R16" s="65"/>
      <c r="S16" s="63">
        <f>Q16-H16</f>
        <v>-4595732.5600001328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19898868.73</v>
      </c>
      <c r="L18" s="65"/>
      <c r="M18" s="63">
        <v>10303222.26</v>
      </c>
      <c r="N18" s="64"/>
      <c r="O18" s="64"/>
      <c r="P18" s="65"/>
      <c r="Q18" s="63">
        <f>+H18+K18-M18</f>
        <v>18939566.660000004</v>
      </c>
      <c r="R18" s="65"/>
      <c r="S18" s="63">
        <f>Q18-H18</f>
        <v>9595646.4700000044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8323849.2800000003</v>
      </c>
      <c r="L22" s="65"/>
      <c r="M22" s="63">
        <v>7486657.79</v>
      </c>
      <c r="N22" s="64"/>
      <c r="O22" s="64"/>
      <c r="P22" s="65"/>
      <c r="Q22" s="63">
        <f>H22+K22-M22</f>
        <v>5815623.9200000009</v>
      </c>
      <c r="R22" s="65"/>
      <c r="S22" s="63">
        <f>Q22-H22</f>
        <v>837191.49000000115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1502400284.24</v>
      </c>
      <c r="L28" s="62"/>
      <c r="M28" s="61">
        <f>M30+M32+M34+M36+M38+M40+M44</f>
        <v>461207716.94999999</v>
      </c>
      <c r="N28" s="50"/>
      <c r="O28" s="50"/>
      <c r="P28" s="62"/>
      <c r="Q28" s="61">
        <f>Q30+Q32+Q34+Q36+Q38+Q40+Q44</f>
        <v>13060995535.98</v>
      </c>
      <c r="R28" s="62"/>
      <c r="S28" s="75">
        <f>S30+S32+S34+S36+S38+S40-S44</f>
        <v>1041192567.2899997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26</v>
      </c>
      <c r="F30" s="66"/>
      <c r="G30" s="66"/>
      <c r="H30" s="63">
        <v>1028824004.71</v>
      </c>
      <c r="I30" s="65"/>
      <c r="J30" s="30"/>
      <c r="K30" s="64">
        <v>50804202.509999998</v>
      </c>
      <c r="L30" s="65"/>
      <c r="M30" s="63">
        <v>7414453.0899999999</v>
      </c>
      <c r="N30" s="64"/>
      <c r="O30" s="64"/>
      <c r="P30" s="65"/>
      <c r="Q30" s="63">
        <f>+H30+K30-M30</f>
        <v>1072213754.13</v>
      </c>
      <c r="R30" s="65"/>
      <c r="S30" s="69">
        <f>Q30-H30</f>
        <v>43389749.419999957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5674783.3200000003</v>
      </c>
      <c r="L32" s="65"/>
      <c r="M32" s="63">
        <v>12043189.85</v>
      </c>
      <c r="N32" s="64"/>
      <c r="O32" s="64"/>
      <c r="P32" s="65"/>
      <c r="Q32" s="63">
        <f>+H32+K32-M32</f>
        <v>91924985.189999998</v>
      </c>
      <c r="R32" s="65"/>
      <c r="S32" s="69">
        <f>Q32-H32</f>
        <v>-6368406.5300000012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1406645835.51</v>
      </c>
      <c r="L34" s="65"/>
      <c r="M34" s="63">
        <v>403193523.01999998</v>
      </c>
      <c r="N34" s="64"/>
      <c r="O34" s="64"/>
      <c r="P34" s="65"/>
      <c r="Q34" s="63">
        <f>+H34+K34-M34</f>
        <v>11729930687.959999</v>
      </c>
      <c r="R34" s="65"/>
      <c r="S34" s="69">
        <f>Q34-H34</f>
        <v>1003452312.4899998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25023831.670000002</v>
      </c>
      <c r="L36" s="65"/>
      <c r="M36" s="63">
        <v>18403166.050000001</v>
      </c>
      <c r="N36" s="64"/>
      <c r="O36" s="64"/>
      <c r="P36" s="65"/>
      <c r="Q36" s="63">
        <f>+H36+K36-M36</f>
        <v>789633465.90999997</v>
      </c>
      <c r="R36" s="65"/>
      <c r="S36" s="69">
        <f>Q36-H36</f>
        <v>6620665.6200000048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942741.89</v>
      </c>
      <c r="L38" s="65"/>
      <c r="M38" s="63">
        <v>83354.12</v>
      </c>
      <c r="N38" s="64"/>
      <c r="O38" s="64"/>
      <c r="P38" s="65"/>
      <c r="Q38" s="63">
        <f>+H38+K38-M38</f>
        <v>21731759.68</v>
      </c>
      <c r="R38" s="65"/>
      <c r="S38" s="69">
        <f>Q38-H38</f>
        <v>859387.76999999955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13308889.34</v>
      </c>
      <c r="L40" s="65"/>
      <c r="M40" s="63">
        <v>20070030.82</v>
      </c>
      <c r="N40" s="64"/>
      <c r="O40" s="64"/>
      <c r="P40" s="65"/>
      <c r="Q40" s="72">
        <f>+H40+K40-M40</f>
        <v>-643618753.50999999</v>
      </c>
      <c r="R40" s="73"/>
      <c r="S40" s="72">
        <f>Q40-H40</f>
        <v>-6761141.4800000191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29</v>
      </c>
      <c r="H54" s="36"/>
      <c r="I54" s="77" t="s">
        <v>30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2022-06-03T19:36:42Z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