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<sst xmlns="http://schemas.openxmlformats.org/spreadsheetml/2006/main" count="61" uniqueCount="36">
  <si>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</si>
  <si>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</si>
  <si>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</si>
  <si>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</si>
  <si>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</si>
  <si>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</si>
  <si>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</si>
  <si>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</si>
  <si>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</si>
  <si>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</si>
  <si>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</si>
  <si>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</si>
  <si>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</si>
  <si>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</si>
  <si>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</si>
  <si>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</si>
  <si>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</si>
  <si>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</si>
  <si>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</si>
  <si>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</si>
  <si>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</si>
  <si>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</si>
  <si>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</si>
  <si>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</si>
  <si>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</si>
  <si>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</si>
  <si>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</si>
  <si>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</si>
  <si>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</si>
  <si>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</si>
  <si>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</si>
  <si>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</si>
  <si>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</si>
  <si>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</si>
  <si>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</si>
  <si>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MARZO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</si>
</sst>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46">
      <selection activeCell="M68" sqref="L68:M68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1607858065</v>
      </c>
      <c r="J8" s="129"/>
      <c r="K8" s="12"/>
      <c r="L8" s="11"/>
      <c r="M8" s="129">
        <v>94818669.31</v>
      </c>
      <c r="N8" s="130"/>
      <c r="O8" s="128">
        <f>I8+M8</f>
        <v>1702676734.31</v>
      </c>
      <c r="P8" s="129"/>
      <c r="Q8" s="130"/>
      <c r="R8" s="128">
        <v>807737334.31</v>
      </c>
      <c r="S8" s="129"/>
      <c r="T8" s="130"/>
      <c r="U8" s="11"/>
      <c r="V8" s="40">
        <v>807737334.31</v>
      </c>
      <c r="W8" s="128">
        <f>V8-I8</f>
        <v>-800120730.69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7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224762715</v>
      </c>
      <c r="J11" s="48"/>
      <c r="K11" s="15"/>
      <c r="L11" s="14"/>
      <c r="M11" s="48">
        <v>12135921.39</v>
      </c>
      <c r="N11" s="49"/>
      <c r="O11" s="47">
        <f>I11+M11</f>
        <v>236898636.39</v>
      </c>
      <c r="P11" s="48"/>
      <c r="Q11" s="49"/>
      <c r="R11" s="47">
        <v>66266849.39</v>
      </c>
      <c r="S11" s="48"/>
      <c r="T11" s="49"/>
      <c r="U11" s="14"/>
      <c r="V11" s="40">
        <v>66266849.39</v>
      </c>
      <c r="W11" s="47">
        <f>V11-I11</f>
        <v>-158495865.61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36211858</v>
      </c>
      <c r="J12" s="48"/>
      <c r="K12" s="15"/>
      <c r="L12" s="14"/>
      <c r="M12" s="48">
        <v>9099494.07</v>
      </c>
      <c r="N12" s="49"/>
      <c r="O12" s="125"/>
      <c r="P12" s="125"/>
      <c r="Q12" s="35">
        <f>I12+M12</f>
        <v>45311352.07</v>
      </c>
      <c r="R12" s="47">
        <v>16354041.07</v>
      </c>
      <c r="S12" s="48"/>
      <c r="T12" s="49"/>
      <c r="U12" s="14"/>
      <c r="V12" s="40">
        <v>16354041.07</v>
      </c>
      <c r="W12" s="47">
        <f>V12-I12</f>
        <v>-19857816.93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9675180</v>
      </c>
      <c r="J13" s="48"/>
      <c r="K13" s="15"/>
      <c r="L13" s="14"/>
      <c r="M13" s="48">
        <v>340964.2</v>
      </c>
      <c r="N13" s="49"/>
      <c r="O13" s="47">
        <f>I13+M13</f>
        <v>10016144.2</v>
      </c>
      <c r="P13" s="48"/>
      <c r="Q13" s="49"/>
      <c r="R13" s="47">
        <v>3423932.2</v>
      </c>
      <c r="S13" s="48"/>
      <c r="T13" s="49"/>
      <c r="U13" s="14"/>
      <c r="V13" s="40">
        <v>3423932.2</v>
      </c>
      <c r="W13" s="47">
        <f>V13-I13</f>
        <v>-6251247.8</v>
      </c>
      <c r="X13" s="49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8">
        <v>2419304099</v>
      </c>
      <c r="J15" s="48"/>
      <c r="K15" s="15"/>
      <c r="L15" s="14"/>
      <c r="M15" s="48">
        <v>35848416.62</v>
      </c>
      <c r="N15" s="49"/>
      <c r="O15" s="125"/>
      <c r="P15" s="125"/>
      <c r="Q15" s="35">
        <f>I15+M15</f>
        <v>2455152515.62</v>
      </c>
      <c r="R15" s="47">
        <v>566702726.62</v>
      </c>
      <c r="S15" s="48"/>
      <c r="T15" s="49"/>
      <c r="U15" s="14"/>
      <c r="V15" s="40">
        <v>566702726.62</v>
      </c>
      <c r="W15" s="47">
        <f>V15-I15</f>
        <v>-1852601372.38</v>
      </c>
      <c r="X15" s="49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0</v>
      </c>
      <c r="J17" s="54"/>
      <c r="K17" s="21"/>
      <c r="L17" s="19"/>
      <c r="M17" s="54">
        <v>0</v>
      </c>
      <c r="N17" s="55"/>
      <c r="O17" s="53">
        <v>0</v>
      </c>
      <c r="P17" s="54"/>
      <c r="Q17" s="55"/>
      <c r="R17" s="53">
        <v>0</v>
      </c>
      <c r="S17" s="54"/>
      <c r="T17" s="55"/>
      <c r="U17" s="14"/>
      <c r="V17" s="36">
        <v>0</v>
      </c>
      <c r="W17" s="62">
        <f t="shared" si="0"/>
        <v>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SUM(I15,I13,I12,I11,I10,I8)</f>
        <v>4297811917</v>
      </c>
      <c r="J18" s="57"/>
      <c r="K18" s="3"/>
      <c r="L18" s="1"/>
      <c r="M18" s="57">
        <f>M8+M11+M12+M13+M15</f>
        <v>152243465.59</v>
      </c>
      <c r="N18" s="3"/>
      <c r="O18" s="32">
        <f>SUM(O15,O13,O12,O11,O10,O8)</f>
        <v>1949591514.8999999</v>
      </c>
      <c r="P18" s="57">
        <f>O8+O10+O11+Q12+O13+Q15</f>
        <v>4450055382.59</v>
      </c>
      <c r="Q18" s="58"/>
      <c r="R18" s="56">
        <f>SUM(R15,R13,R12,R11,R8,R16)</f>
        <v>1460484883.5900002</v>
      </c>
      <c r="S18" s="57"/>
      <c r="T18" s="58"/>
      <c r="U18" s="1"/>
      <c r="V18" s="58">
        <f>SUM(V8+V11+V12+V13+V15)</f>
        <v>1460484883.5900002</v>
      </c>
      <c r="W18" s="70">
        <f>SUM(W16,W15,W12,W13,W11,W10,W8)</f>
        <v>-2837327033.4100003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</row>
    <row r="20" spans="9:24" s="4" customFormat="1" ht="6.75" customHeight="1">
      <c r="I20" s="29">
        <f>SUM(I15,I13,I12,I11,I10,I8)</f>
        <v>4297811917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4297811917</v>
      </c>
      <c r="I26" s="117"/>
      <c r="J26" s="117"/>
      <c r="K26" s="27"/>
      <c r="L26" s="121">
        <f>M18</f>
        <v>152243465.59</v>
      </c>
      <c r="M26" s="117"/>
      <c r="N26" s="22"/>
      <c r="O26" s="23"/>
      <c r="P26" s="117">
        <f>P18</f>
        <v>4450055382.59</v>
      </c>
      <c r="Q26" s="118"/>
      <c r="R26" s="122">
        <f>SUM(R18)</f>
        <v>1460484883.5900002</v>
      </c>
      <c r="S26" s="122"/>
      <c r="T26" s="122"/>
      <c r="U26" s="123">
        <f>SUM(V18)</f>
        <v>1460484883.5900002</v>
      </c>
      <c r="V26" s="124"/>
      <c r="W26" s="10"/>
      <c r="X26" s="41">
        <f>W18</f>
        <v>-2837327033.4100003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1607858065</v>
      </c>
      <c r="I27" s="51"/>
      <c r="J27" s="51"/>
      <c r="K27" s="28"/>
      <c r="L27" s="50">
        <f>M8</f>
        <v>94818669.31</v>
      </c>
      <c r="M27" s="51"/>
      <c r="N27" s="24"/>
      <c r="O27" s="25"/>
      <c r="P27" s="51">
        <f>H27+L27</f>
        <v>1702676734.31</v>
      </c>
      <c r="Q27" s="52"/>
      <c r="R27" s="48">
        <f>R8</f>
        <v>807737334.31</v>
      </c>
      <c r="S27" s="48"/>
      <c r="T27" s="48"/>
      <c r="U27" s="47">
        <f>V8</f>
        <v>807737334.31</v>
      </c>
      <c r="V27" s="49"/>
      <c r="W27" s="13"/>
      <c r="X27" s="42">
        <f>U27-H27</f>
        <v>-800120730.69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224762715</v>
      </c>
      <c r="I30" s="51"/>
      <c r="J30" s="51"/>
      <c r="K30" s="28"/>
      <c r="L30" s="47">
        <f>M11</f>
        <v>12135921.39</v>
      </c>
      <c r="M30" s="48"/>
      <c r="N30" s="24"/>
      <c r="O30" s="25"/>
      <c r="P30" s="51">
        <f>H30+L30</f>
        <v>236898636.39</v>
      </c>
      <c r="Q30" s="52"/>
      <c r="R30" s="47">
        <f>R11</f>
        <v>66266849.39</v>
      </c>
      <c r="S30" s="48"/>
      <c r="T30" s="49"/>
      <c r="U30" s="47">
        <f>V11</f>
        <v>66266849.39</v>
      </c>
      <c r="V30" s="49"/>
      <c r="W30" s="13"/>
      <c r="X30" s="42">
        <f>U30-H30</f>
        <v>-158495865.61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36211858</v>
      </c>
      <c r="I31" s="51"/>
      <c r="J31" s="51"/>
      <c r="K31" s="28"/>
      <c r="L31" s="47">
        <f>M12</f>
        <v>9099494.07</v>
      </c>
      <c r="M31" s="48"/>
      <c r="N31" s="24"/>
      <c r="O31" s="25"/>
      <c r="P31" s="51">
        <f>H31+L31</f>
        <v>45311352.07</v>
      </c>
      <c r="Q31" s="52"/>
      <c r="R31" s="47">
        <f>R12</f>
        <v>16354041.07</v>
      </c>
      <c r="S31" s="48"/>
      <c r="T31" s="49"/>
      <c r="U31" s="47">
        <f>V12</f>
        <v>16354041.07</v>
      </c>
      <c r="V31" s="49"/>
      <c r="W31" s="13"/>
      <c r="X31" s="42">
        <f>U31-H31</f>
        <v>-19857816.93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9675180</v>
      </c>
      <c r="I32" s="51"/>
      <c r="J32" s="51"/>
      <c r="K32" s="28"/>
      <c r="L32" s="47">
        <f>M13</f>
        <v>340964.2</v>
      </c>
      <c r="M32" s="48"/>
      <c r="N32" s="24"/>
      <c r="O32" s="25"/>
      <c r="P32" s="51">
        <f>H32+L32</f>
        <v>10016144.2</v>
      </c>
      <c r="Q32" s="52"/>
      <c r="R32" s="47">
        <f>R13</f>
        <v>3423932.2</v>
      </c>
      <c r="S32" s="48"/>
      <c r="T32" s="49"/>
      <c r="U32" s="47">
        <f>V13</f>
        <v>3423932.2</v>
      </c>
      <c r="V32" s="49"/>
      <c r="W32" s="13"/>
      <c r="X32" s="42">
        <f>U32-H32</f>
        <v>-6251247.8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50">
        <f>I15</f>
        <v>2419304099</v>
      </c>
      <c r="I33" s="51"/>
      <c r="J33" s="51"/>
      <c r="K33" s="28"/>
      <c r="L33" s="47">
        <f>M15</f>
        <v>35848416.62</v>
      </c>
      <c r="M33" s="48"/>
      <c r="N33" s="24"/>
      <c r="O33" s="25"/>
      <c r="P33" s="51">
        <f>H33+L33</f>
        <v>2455152515.62</v>
      </c>
      <c r="Q33" s="52"/>
      <c r="R33" s="47">
        <f>R15</f>
        <v>566702726.62</v>
      </c>
      <c r="S33" s="48"/>
      <c r="T33" s="49"/>
      <c r="U33" s="47">
        <f>V15</f>
        <v>566702726.62</v>
      </c>
      <c r="V33" s="49"/>
      <c r="W33" s="13"/>
      <c r="X33" s="42">
        <f>U33-H33</f>
        <v>-1852601372.38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0</v>
      </c>
      <c r="K40" s="13"/>
      <c r="L40" s="78">
        <v>0</v>
      </c>
      <c r="M40" s="64"/>
      <c r="N40" s="15"/>
      <c r="O40" s="14"/>
      <c r="P40" s="64">
        <v>0</v>
      </c>
      <c r="Q40" s="65"/>
      <c r="R40" s="64">
        <v>0</v>
      </c>
      <c r="S40" s="64"/>
      <c r="T40" s="64"/>
      <c r="U40" s="78">
        <v>0</v>
      </c>
      <c r="V40" s="65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3">
        <v>0</v>
      </c>
      <c r="M41" s="54"/>
      <c r="N41" s="21"/>
      <c r="O41" s="19"/>
      <c r="P41" s="54">
        <v>0</v>
      </c>
      <c r="Q41" s="55"/>
      <c r="R41" s="54">
        <v>0</v>
      </c>
      <c r="S41" s="54"/>
      <c r="T41" s="55"/>
      <c r="U41" s="53">
        <v>0</v>
      </c>
      <c r="V41" s="55"/>
      <c r="W41" s="18"/>
      <c r="X41" s="26">
        <f t="shared" si="1"/>
        <v>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SUM(H33,H32,H31,H30,H29,H27)</f>
        <v>4297811917</v>
      </c>
      <c r="K42" s="3"/>
      <c r="L42" s="56">
        <f>L27+L29+L30+L31+L32+L33</f>
        <v>152243465.59</v>
      </c>
      <c r="M42" s="57">
        <f>SUM(K33,K32,K31,K30,K29,K27)</f>
        <v>0</v>
      </c>
      <c r="N42" s="3"/>
      <c r="O42" s="1"/>
      <c r="P42" s="57">
        <f>SUM(P33,P32,P31,P30,P29,P27)</f>
        <v>4450055382.59</v>
      </c>
      <c r="Q42" s="58"/>
      <c r="R42" s="56">
        <f>R27+R30+R31+R32+R33</f>
        <v>1460484883.5900002</v>
      </c>
      <c r="S42" s="57"/>
      <c r="T42" s="58"/>
      <c r="U42" s="56">
        <f>U27+U30+U31+U32+U33</f>
        <v>1460484883.5900002</v>
      </c>
      <c r="V42" s="58"/>
      <c r="W42" s="84">
        <f>SUM(X34,X33,X30,X31,X32,X29,X27,X39)</f>
        <v>-2837327033.4100003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2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2022-04-06T17:47:02Z</cp:lastPrinted>
  <dcterms:created xsi:type="dcterms:W3CDTF">2015-10-06T22:13:02Z</dcterms:created>
  <dcterms:modified xsi:type="dcterms:W3CDTF">2022-04-06T17:47:05Z</dcterms:modified>
  <cp:category/>
  <cp:version/>
  <cp:contentType/>
  <cp:contentStatus/>
</cp:coreProperties>
</file>