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SEPTIEMBRE\"/>
    </mc:Choice>
  </mc:AlternateContent>
  <bookViews>
    <workbookView xWindow="0" yWindow="0" windowWidth="10395" windowHeight="660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K28" i="1" l="1"/>
  <c r="K12" i="1"/>
  <c r="K10" i="1" l="1"/>
  <c r="Q14" i="1"/>
  <c r="Q44" i="1"/>
  <c r="S44" i="1" s="1"/>
  <c r="Q40" i="1"/>
  <c r="S40" i="1" s="1"/>
  <c r="Q36" i="1"/>
  <c r="H28" i="1" l="1"/>
  <c r="H12" i="1" l="1"/>
  <c r="S14" i="1" l="1"/>
  <c r="Q16" i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S18" i="1"/>
  <c r="S38" i="1"/>
  <c r="S36" i="1"/>
  <c r="S34" i="1"/>
  <c r="S32" i="1"/>
  <c r="S30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<sst xmlns="http://schemas.openxmlformats.org/spreadsheetml/2006/main" count="32" uniqueCount="32">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</sst>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B1" zoomScaleNormal="100" workbookViewId="0">
      <selection activeCell="K58" sqref="K58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17437665392.989998</v>
      </c>
      <c r="L10" s="62"/>
      <c r="M10" s="61">
        <f>M12+M28</f>
        <v>17018630417.310001</v>
      </c>
      <c r="N10" s="50"/>
      <c r="O10" s="50"/>
      <c r="P10" s="62"/>
      <c r="Q10" s="61">
        <f>Q12+Q28</f>
        <v>12865868579.719999</v>
      </c>
      <c r="R10" s="62"/>
      <c r="S10" s="61">
        <f>S12+S28</f>
        <v>419034975.67999804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10044861100.49</v>
      </c>
      <c r="L12" s="62"/>
      <c r="M12" s="61">
        <f>M14+M16+M18+M22</f>
        <v>9683956962.3500004</v>
      </c>
      <c r="N12" s="50"/>
      <c r="O12" s="50"/>
      <c r="P12" s="62"/>
      <c r="Q12" s="61">
        <f>Q14+Q16+Q18+Q22-Q24</f>
        <v>848592291.73999989</v>
      </c>
      <c r="R12" s="62"/>
      <c r="S12" s="61">
        <f>S14+S16+S18+S22-S24</f>
        <v>360904138.13999987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6432146388.8800001</v>
      </c>
      <c r="L14" s="65"/>
      <c r="M14" s="63">
        <v>6048334679.9300003</v>
      </c>
      <c r="N14" s="64"/>
      <c r="O14" s="64"/>
      <c r="P14" s="65"/>
      <c r="Q14" s="63">
        <f>+H14+K14-M14</f>
        <v>809067879.5</v>
      </c>
      <c r="R14" s="64"/>
      <c r="S14" s="63">
        <f>Q14-H14</f>
        <v>383811708.94999999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3565904375.1900001</v>
      </c>
      <c r="L16" s="65"/>
      <c r="M16" s="63">
        <v>3567222639.3400002</v>
      </c>
      <c r="N16" s="64"/>
      <c r="O16" s="64"/>
      <c r="P16" s="65"/>
      <c r="Q16" s="63">
        <f>+H16+K16-M16</f>
        <v>22720182.099999905</v>
      </c>
      <c r="R16" s="65"/>
      <c r="S16" s="63">
        <f>Q16-H16</f>
        <v>-1318264.1500000954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39865355.539999999</v>
      </c>
      <c r="L18" s="65"/>
      <c r="M18" s="63">
        <v>64652338.729999997</v>
      </c>
      <c r="N18" s="64"/>
      <c r="O18" s="64"/>
      <c r="P18" s="65"/>
      <c r="Q18" s="63">
        <f>+H18+K18-M18</f>
        <v>11203953.610000007</v>
      </c>
      <c r="R18" s="65"/>
      <c r="S18" s="63">
        <f>Q18-H18</f>
        <v>-24786983.18999999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6944980.8799999999</v>
      </c>
      <c r="L22" s="65"/>
      <c r="M22" s="63">
        <v>3747304.35</v>
      </c>
      <c r="N22" s="64"/>
      <c r="O22" s="64"/>
      <c r="P22" s="65"/>
      <c r="Q22" s="63">
        <f>H22+K22-M22</f>
        <v>5600276.5299999993</v>
      </c>
      <c r="R22" s="65"/>
      <c r="S22" s="63">
        <f>Q22-H22</f>
        <v>3197676.5299999993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7392804292.5</v>
      </c>
      <c r="L28" s="62"/>
      <c r="M28" s="61">
        <f>M30+M32+M34+M36+M38+M40+M44</f>
        <v>7334673454.96</v>
      </c>
      <c r="N28" s="50"/>
      <c r="O28" s="50"/>
      <c r="P28" s="62"/>
      <c r="Q28" s="61">
        <f>Q30+Q32+Q34+Q36+Q38+Q40+Q44</f>
        <v>12017276287.98</v>
      </c>
      <c r="R28" s="62"/>
      <c r="S28" s="75">
        <f>S30+S32+S34+S36+S38+S40-S44</f>
        <v>58130837.539998166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1080814382.98</v>
      </c>
      <c r="L30" s="65"/>
      <c r="M30" s="63">
        <v>1023250202.6900001</v>
      </c>
      <c r="N30" s="64"/>
      <c r="O30" s="64"/>
      <c r="P30" s="65"/>
      <c r="Q30" s="63">
        <f>+H30+K30-M30</f>
        <v>1004215360.9499998</v>
      </c>
      <c r="R30" s="65"/>
      <c r="S30" s="69">
        <f>Q30-H30</f>
        <v>57564180.289999843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10799266.630000001</v>
      </c>
      <c r="L32" s="65"/>
      <c r="M32" s="63">
        <v>18747727.07</v>
      </c>
      <c r="N32" s="64"/>
      <c r="O32" s="64"/>
      <c r="P32" s="65"/>
      <c r="Q32" s="63">
        <f>+H32+K32-M32</f>
        <v>102244712.03</v>
      </c>
      <c r="R32" s="65"/>
      <c r="S32" s="69">
        <f>Q32-H32</f>
        <v>-7948460.4399999976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6266768690.5600004</v>
      </c>
      <c r="L34" s="65"/>
      <c r="M34" s="63">
        <v>6227985050.1300001</v>
      </c>
      <c r="N34" s="64"/>
      <c r="O34" s="64"/>
      <c r="P34" s="65"/>
      <c r="Q34" s="63">
        <f>+H34+K34-M34</f>
        <v>10746494114.299999</v>
      </c>
      <c r="R34" s="65"/>
      <c r="S34" s="69">
        <f>Q34-H34</f>
        <v>38783640.429998398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20590458.399999999</v>
      </c>
      <c r="L36" s="65"/>
      <c r="M36" s="63">
        <v>25457921.329999998</v>
      </c>
      <c r="N36" s="64"/>
      <c r="O36" s="64"/>
      <c r="P36" s="65"/>
      <c r="Q36" s="63">
        <f>+H36+K36-M36</f>
        <v>770332295.0999999</v>
      </c>
      <c r="R36" s="65"/>
      <c r="S36" s="69">
        <f>Q36-H36</f>
        <v>-4867462.9300000668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712967</v>
      </c>
      <c r="L38" s="65"/>
      <c r="M38" s="63">
        <v>1564588.09</v>
      </c>
      <c r="N38" s="64"/>
      <c r="O38" s="64"/>
      <c r="P38" s="65"/>
      <c r="Q38" s="63">
        <f>+H38+K38-M38</f>
        <v>18748910.800000001</v>
      </c>
      <c r="R38" s="65"/>
      <c r="S38" s="69">
        <f>Q38-H38</f>
        <v>-851621.08999999985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-599337369.33000004</v>
      </c>
      <c r="I40" s="73"/>
      <c r="J40" s="30"/>
      <c r="K40" s="64">
        <v>13060831.380000001</v>
      </c>
      <c r="L40" s="65"/>
      <c r="M40" s="63">
        <v>37662203.869999997</v>
      </c>
      <c r="N40" s="64"/>
      <c r="O40" s="64"/>
      <c r="P40" s="65"/>
      <c r="Q40" s="72">
        <f>+H40+K40-M40</f>
        <v>-623938741.82000005</v>
      </c>
      <c r="R40" s="73"/>
      <c r="S40" s="72">
        <f>Q40-H40</f>
        <v>-24601372.49000001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-872297.15</v>
      </c>
      <c r="I44" s="73"/>
      <c r="J44" s="30"/>
      <c r="K44" s="64">
        <v>57695.55</v>
      </c>
      <c r="L44" s="65"/>
      <c r="M44" s="63">
        <v>5761.78</v>
      </c>
      <c r="N44" s="64"/>
      <c r="O44" s="64"/>
      <c r="P44" s="65"/>
      <c r="Q44" s="72">
        <f>+H44+K44-M44</f>
        <v>-820363.38</v>
      </c>
      <c r="R44" s="73"/>
      <c r="S44" s="72">
        <f>-Q44+H44</f>
        <v>-51933.770000000019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30</v>
      </c>
      <c r="H54" s="36"/>
      <c r="I54" s="77" t="s">
        <v>25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2021-10-07T17:13:41Z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