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MARZO 2021\TRIMESTRALES\LGCG\pub\"/>
    </mc:Choice>
  </mc:AlternateContent>
  <bookViews>
    <workbookView xWindow="0" yWindow="0" windowWidth="20490" windowHeight="7050" tabRatio="500"/>
  </bookViews>
  <sheets>
    <sheet name="EdoAnaliticodelActivo" sheetId="3" r:id="rId1"/>
    <sheet name="EdoActividades" sheetId="4" r:id="rId2"/>
    <sheet name="EdoSituacionFinanciera" sheetId="5" r:id="rId3"/>
    <sheet name="EdoCambiosenSitFin" sheetId="6" r:id="rId4"/>
    <sheet name="EdoVariacion" sheetId="7" r:id="rId5"/>
    <sheet name="EdoFlujoEfectivo" sheetId="8" r:id="rId6"/>
    <sheet name="EdoDeudayOtrosPasivos" sheetId="9" r:id="rId7"/>
  </sheets>
  <definedNames>
    <definedName name="_xlnm.Print_Area" localSheetId="1">EdoActividades!$B$2:$I$97</definedName>
    <definedName name="_xlnm.Print_Area" localSheetId="0">EdoAnaliticodelActivo!$A$1:$S$40</definedName>
    <definedName name="_xlnm.Print_Area" localSheetId="3">EdoCambiosenSitFin!$B$2:$G$68</definedName>
    <definedName name="_xlnm.Print_Area" localSheetId="6">EdoDeudayOtrosPasivos!$A$2:$N$49</definedName>
    <definedName name="_xlnm.Print_Area" localSheetId="5">EdoFlujoEfectivo!$B$1:$E$71</definedName>
    <definedName name="_xlnm.Print_Titles" localSheetId="5">EdoFlujoEfectivo!$1:$2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9" l="1"/>
  <c r="M36" i="9"/>
  <c r="C5" i="8"/>
  <c r="C16" i="8"/>
  <c r="C33" i="8"/>
  <c r="C35" i="8"/>
  <c r="C39" i="8"/>
  <c r="C43" i="8" s="1"/>
  <c r="C45" i="8"/>
  <c r="C50" i="8"/>
  <c r="C56" i="8"/>
  <c r="B7" i="7"/>
  <c r="F8" i="7"/>
  <c r="F7" i="7" s="1"/>
  <c r="C12" i="7"/>
  <c r="D12" i="7"/>
  <c r="F13" i="7"/>
  <c r="F12" i="7" s="1"/>
  <c r="F14" i="7"/>
  <c r="F15" i="7"/>
  <c r="E19" i="7"/>
  <c r="F19" i="7"/>
  <c r="F21" i="7"/>
  <c r="B23" i="7"/>
  <c r="B40" i="7" s="1"/>
  <c r="C23" i="7"/>
  <c r="D23" i="7"/>
  <c r="D40" i="7" s="1"/>
  <c r="E23" i="7"/>
  <c r="F23" i="7"/>
  <c r="B25" i="7"/>
  <c r="F25" i="7"/>
  <c r="F26" i="7"/>
  <c r="C30" i="7"/>
  <c r="D30" i="7"/>
  <c r="F31" i="7"/>
  <c r="F32" i="7"/>
  <c r="F30" i="7" s="1"/>
  <c r="F33" i="7"/>
  <c r="E36" i="7"/>
  <c r="F38" i="7"/>
  <c r="F36" i="7" s="1"/>
  <c r="C40" i="7"/>
  <c r="E40" i="7"/>
  <c r="E10" i="6"/>
  <c r="E9" i="6" s="1"/>
  <c r="F10" i="6"/>
  <c r="F9" i="6" s="1"/>
  <c r="E18" i="6"/>
  <c r="F18" i="6"/>
  <c r="E31" i="6"/>
  <c r="E30" i="6" s="1"/>
  <c r="F31" i="6"/>
  <c r="F30" i="6" s="1"/>
  <c r="E40" i="6"/>
  <c r="F40" i="6"/>
  <c r="E50" i="6"/>
  <c r="E49" i="6" s="1"/>
  <c r="F50" i="6"/>
  <c r="F49" i="6" s="1"/>
  <c r="E54" i="6"/>
  <c r="F54" i="6"/>
  <c r="E60" i="6"/>
  <c r="F60" i="6"/>
  <c r="E40" i="5"/>
  <c r="E90" i="5" s="1"/>
  <c r="G40" i="5"/>
  <c r="K42" i="5"/>
  <c r="M42" i="5"/>
  <c r="K74" i="5"/>
  <c r="M74" i="5"/>
  <c r="K78" i="5"/>
  <c r="K134" i="5" s="1"/>
  <c r="M78" i="5"/>
  <c r="K83" i="5"/>
  <c r="M83" i="5"/>
  <c r="E87" i="5"/>
  <c r="F87" i="5"/>
  <c r="G87" i="5"/>
  <c r="G90" i="5"/>
  <c r="B98" i="5"/>
  <c r="K105" i="5"/>
  <c r="M105" i="5"/>
  <c r="K122" i="5"/>
  <c r="M122" i="5"/>
  <c r="K132" i="5"/>
  <c r="L132" i="5"/>
  <c r="M132" i="5"/>
  <c r="M134" i="5"/>
  <c r="G8" i="4"/>
  <c r="I8" i="4"/>
  <c r="G18" i="4"/>
  <c r="I18" i="4"/>
  <c r="G24" i="4"/>
  <c r="I24" i="4"/>
  <c r="G31" i="4"/>
  <c r="I31" i="4"/>
  <c r="G35" i="4"/>
  <c r="G78" i="4" s="1"/>
  <c r="I35" i="4"/>
  <c r="G40" i="4"/>
  <c r="I40" i="4"/>
  <c r="G56" i="4"/>
  <c r="I56" i="4"/>
  <c r="B62" i="4"/>
  <c r="G67" i="4"/>
  <c r="I67" i="4"/>
  <c r="G75" i="4"/>
  <c r="I75" i="4"/>
  <c r="I78" i="4"/>
  <c r="I80" i="4"/>
  <c r="P27" i="3"/>
  <c r="N26" i="3"/>
  <c r="P26" i="3" s="1"/>
  <c r="P25" i="3"/>
  <c r="N24" i="3"/>
  <c r="P24" i="3" s="1"/>
  <c r="N23" i="3"/>
  <c r="P23" i="3" s="1"/>
  <c r="N22" i="3"/>
  <c r="P22" i="3" s="1"/>
  <c r="N21" i="3"/>
  <c r="P21" i="3" s="1"/>
  <c r="N20" i="3"/>
  <c r="P20" i="3" s="1"/>
  <c r="N19" i="3"/>
  <c r="P19" i="3" s="1"/>
  <c r="J18" i="3"/>
  <c r="H18" i="3"/>
  <c r="E18" i="3"/>
  <c r="N17" i="3"/>
  <c r="P17" i="3" s="1"/>
  <c r="N16" i="3"/>
  <c r="P16" i="3" s="1"/>
  <c r="N15" i="3"/>
  <c r="P15" i="3" s="1"/>
  <c r="N14" i="3"/>
  <c r="P14" i="3" s="1"/>
  <c r="N13" i="3"/>
  <c r="P13" i="3" s="1"/>
  <c r="N12" i="3"/>
  <c r="P12" i="3" s="1"/>
  <c r="N11" i="3"/>
  <c r="P11" i="3" s="1"/>
  <c r="J10" i="3"/>
  <c r="J9" i="3" s="1"/>
  <c r="H10" i="3"/>
  <c r="E10" i="3"/>
  <c r="E9" i="3" s="1"/>
  <c r="C57" i="8" l="1"/>
  <c r="C59" i="8" s="1"/>
  <c r="F40" i="7"/>
  <c r="G80" i="4"/>
  <c r="P10" i="3"/>
  <c r="H9" i="3"/>
  <c r="N10" i="3"/>
  <c r="P18" i="3"/>
  <c r="N18" i="3"/>
  <c r="P9" i="3" l="1"/>
  <c r="N9" i="3"/>
</calcChain>
</file>

<file path=xl/comments1.xml><?xml version="1.0" encoding="utf-8"?>
<comments xmlns="http://schemas.openxmlformats.org/spreadsheetml/2006/main">
  <authors>
    <author>Chale Cuytun Gilberto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Chale Cuytun Gilberto:</t>
        </r>
        <r>
          <rPr>
            <sz val="9"/>
            <color indexed="81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<sst xmlns="http://schemas.openxmlformats.org/spreadsheetml/2006/main" count="361" uniqueCount="229">
  <si>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</si>
  <si>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</si>
  <si>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</si>
  <si>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</si>
  <si>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</si>
  <si>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</si>
  <si>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</si>
  <si>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</si>
  <si>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</si>
  <si>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</si>
  <si>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</si>
  <si>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</si>
  <si>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</si>
  <si>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</si>
  <si>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</si>
  <si>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</si>
  <si>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</si>
  <si>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</si>
  <si>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</si>
  <si>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</si>
  <si>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</si>
  <si>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</si>
  <si>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</si>
  <si>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</si>
  <si>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</si>
  <si>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</si>
  <si>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</si>
  <si>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</si>
  <si>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DEL 1 DE ENERO AL 31 DE MARZO 2021</t>
  </si>
  <si>
    <t>(CIFRAS EN PESOS)</t>
  </si>
  <si>
    <t>Bajo protesta de decir verdad declaramos que los Estados Financieros y sus Notas son razonables correctos y responsables del emisor</t>
  </si>
  <si>
    <t>Resultados del Ejercico (Ahorro/Desahorro)</t>
  </si>
  <si>
    <t>Total de Gastos y Otras Pérdidas</t>
  </si>
  <si>
    <t>Inversión Pública no Capitalizable</t>
  </si>
  <si>
    <t>Inversión Pública</t>
  </si>
  <si>
    <t>Otros Gastos</t>
  </si>
  <si>
    <t>Aumento por Insuficiencia de Provisones</t>
  </si>
  <si>
    <t>Aumento por Insuficiencia de Estimaciones por Pérdida o Deterioro u Obsolencia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</si>
  <si>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</si>
  <si>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</si>
  <si>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</si>
  <si>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</si>
  <si>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DIC/2020</t>
  </si>
  <si>
    <t>Apoyos Financieros</t>
  </si>
  <si>
    <t>Costos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</si>
  <si>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</si>
  <si>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</si>
  <si>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</si>
  <si>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</si>
  <si>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</si>
  <si>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</si>
  <si>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</si>
  <si>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</si>
  <si>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</si>
  <si>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</si>
  <si>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</si>
  <si>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</si>
  <si>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</si>
  <si>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</si>
  <si>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</si>
  <si>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</si>
  <si>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</si>
  <si>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</si>
  <si>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</si>
  <si>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</si>
  <si>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</si>
  <si>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</si>
  <si>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PERDIDAS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</si>
  <si>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</si>
  <si>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</si>
  <si>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</si>
  <si>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</si>
  <si>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</si>
  <si>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</si>
  <si>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Beneneficios</t>
  </si>
  <si>
    <t>Transferencias, Asignaciones, Subsidios y Subvenciones, y Pesiones y Jubilaciones</t>
  </si>
  <si>
    <t>Participaciones, Aportaciones, Convenios, Incentivos Derivados de la Colaboración Fiscal y Fondos Distintos de Aportaciones</t>
  </si>
  <si>
    <t>Participaciones, Aportaciones, Convenios, Incentivos Deriivados de la Colaboración Fiscal y Fondos Distintos de Aportaaciones, Transferencias, Asignaciones, Subsidios y Subvenciones y Pensiones y Jubilaciones</t>
  </si>
  <si>
    <t xml:space="preserve"> </t>
  </si>
  <si>
    <t>Ingresos por Venta de Bienes y  Prestacion de Servicios</t>
  </si>
  <si>
    <t>Aprovechamiento</t>
  </si>
  <si>
    <t>Productos *</t>
  </si>
  <si>
    <t>Derechos</t>
  </si>
  <si>
    <t>Contribuciones de Mejoras</t>
  </si>
  <si>
    <t>Cuotas y Aportaciones de Seguridad Social</t>
  </si>
  <si>
    <t>Impuestos</t>
  </si>
  <si>
    <t>Ingresos de la Gestión:</t>
  </si>
  <si>
    <t>INGRESOS Y OTROS BENEFICIOS</t>
  </si>
  <si>
    <t>MUNICIPIO DE MÉRIDA YUCATÁN
ESTADO DE ACTIVIDADES
DEL 1 DE ENERO AL 31 DE MARZO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</si>
  <si>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Bajo protesta de decir verdad declaramos que los Estados Financieros y sus notas son razonablemente correctos y responsabilidad del emisor</t>
  </si>
  <si>
    <t>TOTAL DEL PASIVO Y HACIENDA PÚBLICA / PATRIMONIO</t>
  </si>
  <si>
    <t>TOTAL DE HACIENDA PÚBLICA/PATRIMONIO</t>
  </si>
  <si>
    <t>Resultados por Tenencia de Activos no Monetarios</t>
  </si>
  <si>
    <t>Resultados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</si>
  <si>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</si>
  <si>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</si>
  <si>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</si>
  <si>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</si>
  <si>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</si>
  <si>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.</t>
  </si>
  <si>
    <t>Resultados del Ejercicio (Ahorro / Desahorro)</t>
  </si>
  <si>
    <t>Hacienda Pública/Patrimonio Generado</t>
  </si>
  <si>
    <t>Actualización de la Hacienda Pública / Patrimonio</t>
  </si>
  <si>
    <t>Donaciones Capital</t>
  </si>
  <si>
    <t>TOTAL DE ACTIVO</t>
  </si>
  <si>
    <t>Total de Activo No Circulante</t>
  </si>
  <si>
    <t>Hacienda Pública/Patrimonio Contribuido</t>
  </si>
  <si>
    <t>Otros Activos no Circulantes</t>
  </si>
  <si>
    <t>HACIENDA PÚBLICA/PATRIMONIO</t>
  </si>
  <si>
    <t>TOTAL DE PASIVO</t>
  </si>
  <si>
    <t>Estimación por Pérdida o Deterioro de Activos no Circulantes</t>
  </si>
  <si>
    <t>Total de Pasivo No Circulante</t>
  </si>
  <si>
    <t>Activos Diferidos</t>
  </si>
  <si>
    <t>Provisiones a Largo Plazo</t>
  </si>
  <si>
    <t>Depreciacion, Deterioro Y Amortizacion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</si>
  <si>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</si>
  <si>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</si>
  <si>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</si>
  <si>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</si>
  <si>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</si>
  <si>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 en Proceso</t>
  </si>
  <si>
    <t>Documentos por Pagar a Largo Plazo</t>
  </si>
  <si>
    <t>Derechos a Recibir Efectivo o Equivalentes a Largo Plazo</t>
  </si>
  <si>
    <t>Cuentas por Pagar a Largo Plazo</t>
  </si>
  <si>
    <t>Inversiones Financiera a Largo Plazo</t>
  </si>
  <si>
    <t>Pasivo No Circulante</t>
  </si>
  <si>
    <t>Activo No Circulante</t>
  </si>
  <si>
    <t>Total de Pasivo Circulante</t>
  </si>
  <si>
    <t>Total de Activo Circulante</t>
  </si>
  <si>
    <t>Otros Pasivos a Corto Plazo</t>
  </si>
  <si>
    <t>Otros Activos Circulantes</t>
  </si>
  <si>
    <t>Provisiones a Corto Plazo</t>
  </si>
  <si>
    <t>Estimacion por Pérdida o Deterioro de Activos Circulantes</t>
  </si>
  <si>
    <t>Fondos y Bienes de Terceros en Garantía y/o Administración a Corto Plazo</t>
  </si>
  <si>
    <t>Almacenes</t>
  </si>
  <si>
    <t>Pasivo Diferidos a Corto Plazo</t>
  </si>
  <si>
    <t>Inventarios</t>
  </si>
  <si>
    <t>Titulos y Valores a Corto Plazo</t>
  </si>
  <si>
    <t>Derechos a Recibir Bienes o Servicios</t>
  </si>
  <si>
    <t>Porción a Corto Plazo de la Deuda Pública a Largo Plazo</t>
  </si>
  <si>
    <t>Documentos por Pagar a Corto Plazo</t>
  </si>
  <si>
    <t>Derechos a Recibir Efectivo o Equivalentes</t>
  </si>
  <si>
    <t>Efectivo y Equivalentes</t>
  </si>
  <si>
    <t>Cuentas por Pagar a Corto Plazo</t>
  </si>
  <si>
    <t>Activo Circulante</t>
  </si>
  <si>
    <t>Pasivo Circulante</t>
  </si>
  <si>
    <t>PASIVO</t>
  </si>
  <si>
    <t>MUNICIPIO DE MÉRIDA YUCATÁN
ESTADO DE SITUACIÓN FINANCIERA
AL 31 DE MARZO DE 2021</t>
  </si>
  <si>
    <t>Exceso o Insuficiencia en la Actualización de la Hacienda Pública/Patrimonio</t>
  </si>
  <si>
    <t>Aplicación</t>
  </si>
  <si>
    <t>Origen</t>
  </si>
  <si>
    <t xml:space="preserve"> (CIFRAS EN PESOS)         </t>
  </si>
  <si>
    <t>DEL 1 ENERO AL 31 DE MARZO DE 2021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</si>
  <si>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</si>
  <si>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</si>
  <si>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>Hacienda Pública / Patrimonio Neto Final 2021</t>
  </si>
  <si>
    <t>Resultado por Tenencia de Activos no Monetarios</t>
  </si>
  <si>
    <t>Resultado por Posición Monetaria</t>
  </si>
  <si>
    <t>Cambios en el Exceso o Insuficiencia en la Actualización de la Hacienda Pública/Patrimonio Neto 2021</t>
  </si>
  <si>
    <t>Resultados del Ejercicio (Ahorro/Desahorro)</t>
  </si>
  <si>
    <t>Variaciones de la Hacienda Pública / Patrimonio Generado Neto 2021</t>
  </si>
  <si>
    <t>Actualización de la Hacienda Pública/Patrimonio</t>
  </si>
  <si>
    <t>Donaciones de Capital</t>
  </si>
  <si>
    <t>Cambios en la Hacienda Pública / Patrimonio Contribuido Neto 2021</t>
  </si>
  <si>
    <t>Hacienda Pública / Patrimonio Neto Final 2020</t>
  </si>
  <si>
    <t>Exceso o Insuficiencia en la Actualización de la Hacienda Pública/Patrimonio Neto  2020</t>
  </si>
  <si>
    <t>Hacienda Pública / Patrimonio Generado Neto 2020</t>
  </si>
  <si>
    <t>Hacienda Pública / Patrimonio Contribuido Neto 2020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</si>
  <si>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</si>
  <si>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</si>
  <si>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</si>
  <si>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</si>
  <si>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</si>
  <si>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DEL 1 DE ENERO AL 31 DE MARZO DE 2021</t>
  </si>
  <si>
    <t>ESTADO DE VARIACIÓN EN LA HACIENDA PÚBLICA</t>
  </si>
  <si>
    <t>Bajo protesta de decir la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</si>
  <si>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</si>
  <si>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</si>
  <si>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</si>
  <si>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</si>
  <si>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</si>
  <si>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</si>
  <si>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</si>
  <si>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</si>
  <si>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Otros Orígenes de Financiamiento</t>
  </si>
  <si>
    <t>Endeudamiento Neto</t>
  </si>
  <si>
    <t>Flujo de Efectivo de las Actividades de Financiamiento</t>
  </si>
  <si>
    <t>Flujos Netos de Efectivo por Actividades de Inversión</t>
  </si>
  <si>
    <t>Otras Aplicaciones de Inversión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</si>
  <si>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</si>
  <si>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</si>
  <si>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</si>
  <si>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</si>
  <si>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</si>
  <si>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Transferencias al resto del Sector Público</t>
  </si>
  <si>
    <t>Materiales Y Suministros</t>
  </si>
  <si>
    <t>Otros Orígenes de Operación</t>
  </si>
  <si>
    <t>Transferencias, Asignaciones, Subsidios y Subvenciones, y Pensiones y Jubilaciones</t>
  </si>
  <si>
    <t>Ingresos por Venta de Bienes y Prestación de Servicios</t>
  </si>
  <si>
    <t>Aprovechamientos</t>
  </si>
  <si>
    <t>Productos</t>
  </si>
  <si>
    <t>Contribuciones De Mejoras</t>
  </si>
  <si>
    <t>Cuotas  y Aportaciones de Seguridad Social</t>
  </si>
  <si>
    <t>Flujos de Efectivo de las Actividades de Operación</t>
  </si>
  <si>
    <t>DIC./2020</t>
  </si>
  <si>
    <t>MUNICIPIO DE MÉRIDA YUCATÁN
ESTADO DE FLUJO DE EFECTIVO 
 DEL 1 DE ENERO AL 31 DE MARZO DE 2021
(CIFRAS EN PESOS)</t>
  </si>
  <si>
    <t>Total de Deuda Pública y Otros Pasivos</t>
  </si>
  <si>
    <t>Total de Otros Pasivos</t>
  </si>
  <si>
    <t>Subtotal de Deuda Publica a Largo Plazo</t>
  </si>
  <si>
    <t>pesos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</si>
  <si>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</si>
  <si>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</si>
  <si>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</si>
  <si>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</si>
  <si>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</si>
  <si>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</si>
  <si>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</si>
  <si>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</si>
  <si>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</si>
  <si>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</si>
  <si>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Arrendamiento Financieros</t>
  </si>
  <si>
    <t>Corto Plazo</t>
  </si>
  <si>
    <t>DEUDA PÚBLICA</t>
  </si>
  <si>
    <t>Saldo Final 
del Periodo</t>
  </si>
  <si>
    <t>Saldo Inicial 
del Periodo</t>
  </si>
  <si>
    <t>Institución o 
País Acreedor</t>
  </si>
  <si>
    <t>Moneda de 
Contratación</t>
  </si>
  <si>
    <t xml:space="preserve">
Denominación de las Deudas</t>
  </si>
  <si>
    <t xml:space="preserve">MUNICIPIO DE MÉRIDA YUCATÁN
ESTADO ANALITICO DE LA DEUDA Y OTROS PASIVOS
DEL 1 DE ENERO AL 31 DE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</si>
</sst>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0;#,##0.00"/>
    <numFmt numFmtId="165" formatCode="#,##0.0"/>
    <numFmt numFmtId="166" formatCode="&quot;$&quot;#,##0.00"/>
    <numFmt numFmtId="167" formatCode="[$$-80A]#,##0.00"/>
    <numFmt numFmtId="168" formatCode="_-[$$-80A]* #,##0.00_-;\-[$$-80A]* #,##0.00_-;_-[$$-80A]* &quot;-&quot;??_-;_-@_-"/>
    <numFmt numFmtId="169" formatCode="[$-10409]&quot;$&quot;#,##0.00"/>
    <numFmt numFmtId="170" formatCode="[$$-80A]#,##0.00;[$$-80A]\-#,##0.00"/>
    <numFmt numFmtId="171" formatCode="[$$-80A]#,##0.00;[$$-80A]#,##0.00"/>
  </numFmts>
  <fonts count="33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Exo 2"/>
      <charset val="1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7"/>
      <color theme="1"/>
      <name val="EXO 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Exo 2"/>
    </font>
    <font>
      <b/>
      <sz val="7"/>
      <color rgb="FF000000"/>
      <name val="Exo 2"/>
    </font>
    <font>
      <b/>
      <sz val="11"/>
      <name val="Calibri"/>
      <family val="2"/>
    </font>
    <font>
      <b/>
      <sz val="8"/>
      <color rgb="FF000000"/>
      <name val="Exo 2"/>
    </font>
    <font>
      <b/>
      <sz val="9"/>
      <color rgb="FF000000"/>
      <name val="Exo 2"/>
    </font>
    <font>
      <b/>
      <i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indexed="64"/>
      </left>
      <right style="thin">
        <color rgb="FFFFFFFF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alignment vertical="top"/>
    </xf>
    <xf numFmtId="43" fontId="16" fillId="0" borderId="0" applyFont="0" applyFill="0" applyBorder="0" applyAlignment="0" applyProtection="0">
      <alignment vertical="top"/>
    </xf>
    <xf numFmtId="0" fontId="25" fillId="0" borderId="0"/>
    <xf numFmtId="43" fontId="25" fillId="0" borderId="0" applyFont="0" applyFill="0" applyBorder="0" applyAlignment="0" applyProtection="0"/>
    <xf numFmtId="0" fontId="16" fillId="0" borderId="0">
      <alignment vertical="top"/>
    </xf>
  </cellStyleXfs>
  <cellXfs count="361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2" borderId="0" xfId="0" applyFill="1" applyBorder="1">
      <alignment vertical="top"/>
    </xf>
    <xf numFmtId="0" fontId="0" fillId="0" borderId="3" xfId="0" applyBorder="1">
      <alignment vertical="top"/>
    </xf>
    <xf numFmtId="0" fontId="0" fillId="2" borderId="4" xfId="0" applyFill="1" applyBorder="1">
      <alignment vertical="top"/>
    </xf>
    <xf numFmtId="0" fontId="0" fillId="2" borderId="1" xfId="0" applyFill="1" applyBorder="1">
      <alignment vertical="top"/>
    </xf>
    <xf numFmtId="0" fontId="0" fillId="2" borderId="3" xfId="0" applyFill="1" applyBorder="1">
      <alignment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5" xfId="0" applyFill="1" applyBorder="1">
      <alignment vertical="top"/>
    </xf>
    <xf numFmtId="0" fontId="0" fillId="0" borderId="4" xfId="0" applyFill="1" applyBorder="1">
      <alignment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4" fontId="0" fillId="0" borderId="0" xfId="0" applyNumberFormat="1" applyBorder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166" fontId="4" fillId="0" borderId="4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17" fontId="10" fillId="0" borderId="9" xfId="0" quotePrefix="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1" fillId="3" borderId="10" xfId="0" applyFont="1" applyFill="1" applyBorder="1" applyAlignment="1">
      <alignment horizontal="center" vertical="top" wrapText="1" readingOrder="1"/>
    </xf>
    <xf numFmtId="0" fontId="11" fillId="3" borderId="11" xfId="0" applyFont="1" applyFill="1" applyBorder="1" applyAlignment="1">
      <alignment horizontal="center" vertical="top" wrapText="1" readingOrder="1"/>
    </xf>
    <xf numFmtId="0" fontId="11" fillId="3" borderId="12" xfId="0" applyFont="1" applyFill="1" applyBorder="1" applyAlignment="1">
      <alignment horizontal="center" vertical="top" wrapText="1" readingOrder="1"/>
    </xf>
    <xf numFmtId="0" fontId="11" fillId="3" borderId="5" xfId="0" applyFont="1" applyFill="1" applyBorder="1" applyAlignment="1">
      <alignment horizontal="center" vertical="top" wrapText="1" readingOrder="1"/>
    </xf>
    <xf numFmtId="0" fontId="11" fillId="3" borderId="0" xfId="0" applyFont="1" applyFill="1" applyBorder="1" applyAlignment="1">
      <alignment horizontal="center" vertical="top" wrapText="1" readingOrder="1"/>
    </xf>
    <xf numFmtId="0" fontId="11" fillId="3" borderId="4" xfId="0" applyFont="1" applyFill="1" applyBorder="1" applyAlignment="1">
      <alignment horizontal="center" vertical="top" wrapText="1" readingOrder="1"/>
    </xf>
    <xf numFmtId="0" fontId="11" fillId="3" borderId="3" xfId="0" applyFont="1" applyFill="1" applyBorder="1" applyAlignment="1">
      <alignment horizontal="center" vertical="top" wrapText="1" readingOrder="1"/>
    </xf>
    <xf numFmtId="0" fontId="11" fillId="3" borderId="2" xfId="0" applyFont="1" applyFill="1" applyBorder="1" applyAlignment="1">
      <alignment horizontal="center" vertical="top" wrapText="1" readingOrder="1"/>
    </xf>
    <xf numFmtId="0" fontId="11" fillId="3" borderId="1" xfId="0" applyFont="1" applyFill="1" applyBorder="1" applyAlignment="1">
      <alignment horizontal="center" vertical="top" wrapText="1" readingOrder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0" fillId="0" borderId="13" xfId="0" applyBorder="1">
      <alignment vertical="top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>
      <alignment vertical="top"/>
    </xf>
    <xf numFmtId="0" fontId="0" fillId="0" borderId="0" xfId="0" applyAlignme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 readingOrder="1"/>
    </xf>
    <xf numFmtId="0" fontId="13" fillId="0" borderId="0" xfId="0" applyFont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top" wrapText="1"/>
    </xf>
    <xf numFmtId="167" fontId="7" fillId="0" borderId="5" xfId="0" applyNumberFormat="1" applyFont="1" applyBorder="1" applyAlignment="1">
      <alignment vertical="top"/>
    </xf>
    <xf numFmtId="167" fontId="7" fillId="0" borderId="0" xfId="0" applyNumberFormat="1" applyFont="1" applyFill="1">
      <alignment vertical="top"/>
    </xf>
    <xf numFmtId="0" fontId="7" fillId="0" borderId="0" xfId="0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167" fontId="7" fillId="0" borderId="0" xfId="0" applyNumberFormat="1" applyFont="1">
      <alignment vertical="top"/>
    </xf>
    <xf numFmtId="4" fontId="7" fillId="4" borderId="5" xfId="0" applyNumberFormat="1" applyFont="1" applyFill="1" applyBorder="1" applyAlignment="1">
      <alignment horizontal="right" vertical="top" wrapText="1"/>
    </xf>
    <xf numFmtId="2" fontId="12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167" fontId="10" fillId="0" borderId="0" xfId="0" applyNumberFormat="1" applyFont="1" applyFill="1" applyBorder="1">
      <alignment vertical="top"/>
    </xf>
    <xf numFmtId="0" fontId="9" fillId="0" borderId="5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5" xfId="0" quotePrefix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quotePrefix="1" applyFont="1" applyBorder="1" applyAlignment="1">
      <alignment horizontal="right" vertical="top" wrapText="1"/>
    </xf>
    <xf numFmtId="0" fontId="11" fillId="3" borderId="8" xfId="0" applyFont="1" applyFill="1" applyBorder="1" applyAlignment="1">
      <alignment horizontal="center" vertical="top" wrapText="1" readingOrder="1"/>
    </xf>
    <xf numFmtId="0" fontId="11" fillId="3" borderId="7" xfId="0" applyFont="1" applyFill="1" applyBorder="1" applyAlignment="1">
      <alignment horizontal="center" vertical="top" wrapText="1" readingOrder="1"/>
    </xf>
    <xf numFmtId="0" fontId="11" fillId="3" borderId="6" xfId="0" applyFont="1" applyFill="1" applyBorder="1" applyAlignment="1">
      <alignment horizontal="center" vertical="top" wrapText="1" readingOrder="1"/>
    </xf>
    <xf numFmtId="0" fontId="0" fillId="0" borderId="0" xfId="0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>
      <alignment vertical="top"/>
    </xf>
    <xf numFmtId="164" fontId="14" fillId="0" borderId="0" xfId="0" applyNumberFormat="1" applyFont="1" applyBorder="1" applyAlignment="1">
      <alignment horizontal="right" vertical="top"/>
    </xf>
    <xf numFmtId="0" fontId="0" fillId="0" borderId="5" xfId="0" applyBorder="1">
      <alignment vertical="top"/>
    </xf>
    <xf numFmtId="167" fontId="0" fillId="0" borderId="0" xfId="0" applyNumberFormat="1" applyBorder="1" applyAlignment="1">
      <alignment vertical="top"/>
    </xf>
    <xf numFmtId="4" fontId="7" fillId="4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top" wrapText="1"/>
    </xf>
    <xf numFmtId="0" fontId="9" fillId="3" borderId="8" xfId="0" applyFont="1" applyFill="1" applyBorder="1" applyAlignment="1">
      <alignment horizontal="center" vertical="top" wrapText="1" readingOrder="1"/>
    </xf>
    <xf numFmtId="0" fontId="9" fillId="3" borderId="7" xfId="0" applyFont="1" applyFill="1" applyBorder="1" applyAlignment="1">
      <alignment horizontal="center" vertical="top" wrapText="1" readingOrder="1"/>
    </xf>
    <xf numFmtId="0" fontId="9" fillId="3" borderId="6" xfId="0" applyFont="1" applyFill="1" applyBorder="1" applyAlignment="1">
      <alignment horizontal="center" vertical="top" wrapText="1" readingOrder="1"/>
    </xf>
    <xf numFmtId="4" fontId="0" fillId="0" borderId="0" xfId="0" applyNumberFormat="1">
      <alignment vertical="top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left" vertical="top" wrapText="1"/>
    </xf>
    <xf numFmtId="165" fontId="0" fillId="0" borderId="0" xfId="0" applyNumberFormat="1">
      <alignment vertical="top"/>
    </xf>
    <xf numFmtId="0" fontId="7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>
      <alignment vertical="top"/>
    </xf>
    <xf numFmtId="43" fontId="0" fillId="0" borderId="0" xfId="1" applyFont="1">
      <alignment vertical="top"/>
    </xf>
    <xf numFmtId="167" fontId="0" fillId="0" borderId="0" xfId="0" applyNumberFormat="1">
      <alignment vertical="top"/>
    </xf>
    <xf numFmtId="167" fontId="0" fillId="5" borderId="0" xfId="0" applyNumberFormat="1" applyFill="1">
      <alignment vertical="top"/>
    </xf>
    <xf numFmtId="0" fontId="9" fillId="0" borderId="0" xfId="0" applyFont="1" applyBorder="1" applyAlignment="1">
      <alignment horizontal="right" vertical="top" wrapText="1" readingOrder="1"/>
    </xf>
    <xf numFmtId="0" fontId="9" fillId="0" borderId="0" xfId="0" applyFont="1" applyBorder="1" applyAlignment="1">
      <alignment horizontal="right" vertical="top" wrapText="1" readingOrder="1"/>
    </xf>
    <xf numFmtId="43" fontId="19" fillId="0" borderId="0" xfId="0" applyNumberFormat="1" applyFont="1" applyAlignment="1"/>
    <xf numFmtId="43" fontId="19" fillId="0" borderId="0" xfId="1" applyFont="1" applyAlignment="1"/>
    <xf numFmtId="0" fontId="0" fillId="0" borderId="0" xfId="0" applyBorder="1" applyAlignment="1"/>
    <xf numFmtId="0" fontId="20" fillId="0" borderId="0" xfId="0" applyFont="1" applyBorder="1" applyAlignment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43" fontId="14" fillId="0" borderId="0" xfId="0" applyNumberFormat="1" applyFont="1" applyBorder="1" applyAlignment="1">
      <alignment horizontal="left" vertical="top" wrapText="1" readingOrder="1"/>
    </xf>
    <xf numFmtId="43" fontId="14" fillId="0" borderId="0" xfId="1" applyFont="1" applyBorder="1" applyAlignment="1">
      <alignment horizontal="left" vertical="top" wrapText="1" readingOrder="1"/>
    </xf>
    <xf numFmtId="0" fontId="14" fillId="0" borderId="0" xfId="0" applyFont="1" applyBorder="1" applyAlignment="1">
      <alignment horizontal="left" vertical="top" wrapText="1" readingOrder="1"/>
    </xf>
    <xf numFmtId="0" fontId="21" fillId="0" borderId="0" xfId="0" applyFont="1" applyFill="1" applyAlignment="1"/>
    <xf numFmtId="43" fontId="22" fillId="0" borderId="15" xfId="0" applyNumberFormat="1" applyFont="1" applyFill="1" applyBorder="1" applyAlignment="1">
      <alignment horizontal="right" vertical="center"/>
    </xf>
    <xf numFmtId="43" fontId="22" fillId="0" borderId="15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justify" vertical="center"/>
    </xf>
    <xf numFmtId="0" fontId="22" fillId="0" borderId="17" xfId="0" applyFont="1" applyFill="1" applyBorder="1" applyAlignment="1">
      <alignment horizontal="justify" vertical="center"/>
    </xf>
    <xf numFmtId="0" fontId="22" fillId="0" borderId="17" xfId="0" applyFont="1" applyFill="1" applyBorder="1" applyAlignment="1">
      <alignment horizontal="justify" vertical="center" wrapText="1"/>
    </xf>
    <xf numFmtId="0" fontId="22" fillId="0" borderId="18" xfId="0" applyFont="1" applyFill="1" applyBorder="1" applyAlignment="1">
      <alignment horizontal="justify" vertical="center"/>
    </xf>
    <xf numFmtId="43" fontId="23" fillId="0" borderId="19" xfId="0" applyNumberFormat="1" applyFont="1" applyFill="1" applyBorder="1" applyAlignment="1">
      <alignment horizontal="right" vertical="center"/>
    </xf>
    <xf numFmtId="43" fontId="23" fillId="0" borderId="17" xfId="1" applyFont="1" applyFill="1" applyBorder="1" applyAlignment="1">
      <alignment horizontal="right" vertical="center"/>
    </xf>
    <xf numFmtId="2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justify" vertical="center"/>
    </xf>
    <xf numFmtId="2" fontId="23" fillId="0" borderId="16" xfId="0" applyNumberFormat="1" applyFont="1" applyFill="1" applyBorder="1" applyAlignment="1">
      <alignment horizontal="right" vertical="center"/>
    </xf>
    <xf numFmtId="2" fontId="23" fillId="0" borderId="17" xfId="0" applyNumberFormat="1" applyFont="1" applyFill="1" applyBorder="1" applyAlignment="1">
      <alignment horizontal="right" vertical="center"/>
    </xf>
    <xf numFmtId="43" fontId="22" fillId="0" borderId="16" xfId="1" applyFont="1" applyFill="1" applyBorder="1" applyAlignment="1">
      <alignment horizontal="right" vertical="center"/>
    </xf>
    <xf numFmtId="43" fontId="22" fillId="0" borderId="20" xfId="1" applyFont="1" applyFill="1" applyBorder="1" applyAlignment="1">
      <alignment horizontal="right" vertical="center" wrapText="1"/>
    </xf>
    <xf numFmtId="2" fontId="22" fillId="0" borderId="20" xfId="0" applyNumberFormat="1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justify" vertical="center"/>
    </xf>
    <xf numFmtId="2" fontId="23" fillId="0" borderId="22" xfId="0" applyNumberFormat="1" applyFont="1" applyFill="1" applyBorder="1" applyAlignment="1">
      <alignment horizontal="right" vertical="center"/>
    </xf>
    <xf numFmtId="2" fontId="23" fillId="0" borderId="20" xfId="0" applyNumberFormat="1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justify" vertical="center"/>
    </xf>
    <xf numFmtId="2" fontId="23" fillId="0" borderId="20" xfId="0" applyNumberFormat="1" applyFont="1" applyFill="1" applyBorder="1" applyAlignment="1">
      <alignment horizontal="right" vertical="center"/>
    </xf>
    <xf numFmtId="43" fontId="23" fillId="0" borderId="16" xfId="0" applyNumberFormat="1" applyFont="1" applyFill="1" applyBorder="1" applyAlignment="1">
      <alignment horizontal="right" vertical="center"/>
    </xf>
    <xf numFmtId="43" fontId="23" fillId="0" borderId="17" xfId="1" applyFont="1" applyFill="1" applyBorder="1" applyAlignment="1">
      <alignment horizontal="right" vertical="center" wrapText="1"/>
    </xf>
    <xf numFmtId="43" fontId="23" fillId="0" borderId="16" xfId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horizontal="right" vertical="center" wrapText="1"/>
    </xf>
    <xf numFmtId="2" fontId="22" fillId="0" borderId="17" xfId="0" applyNumberFormat="1" applyFont="1" applyFill="1" applyBorder="1" applyAlignment="1">
      <alignment horizontal="right" vertical="center"/>
    </xf>
    <xf numFmtId="43" fontId="22" fillId="0" borderId="17" xfId="1" applyFont="1" applyFill="1" applyBorder="1" applyAlignment="1">
      <alignment horizontal="right" vertical="center" wrapText="1"/>
    </xf>
    <xf numFmtId="2" fontId="22" fillId="0" borderId="17" xfId="0" applyNumberFormat="1" applyFont="1" applyFill="1" applyBorder="1" applyAlignment="1">
      <alignment horizontal="right" vertical="center" wrapText="1"/>
    </xf>
    <xf numFmtId="43" fontId="23" fillId="0" borderId="19" xfId="1" applyFont="1" applyFill="1" applyBorder="1" applyAlignment="1">
      <alignment horizontal="right" vertical="center"/>
    </xf>
    <xf numFmtId="2" fontId="23" fillId="0" borderId="24" xfId="0" applyNumberFormat="1" applyFont="1" applyFill="1" applyBorder="1" applyAlignment="1">
      <alignment horizontal="right" vertical="center"/>
    </xf>
    <xf numFmtId="2" fontId="23" fillId="0" borderId="24" xfId="0" applyNumberFormat="1" applyFont="1" applyFill="1" applyBorder="1" applyAlignment="1">
      <alignment horizontal="right" vertical="center" wrapText="1"/>
    </xf>
    <xf numFmtId="43" fontId="23" fillId="0" borderId="23" xfId="1" applyFont="1" applyFill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justify" vertical="center"/>
    </xf>
    <xf numFmtId="43" fontId="22" fillId="0" borderId="17" xfId="0" applyNumberFormat="1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justify" vertical="center"/>
    </xf>
    <xf numFmtId="43" fontId="22" fillId="0" borderId="1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justify" vertical="center"/>
    </xf>
    <xf numFmtId="0" fontId="22" fillId="0" borderId="23" xfId="0" applyFont="1" applyFill="1" applyBorder="1" applyAlignment="1">
      <alignment horizontal="justify" vertical="center"/>
    </xf>
    <xf numFmtId="0" fontId="22" fillId="0" borderId="23" xfId="0" applyFont="1" applyFill="1" applyBorder="1" applyAlignment="1">
      <alignment horizontal="justify" vertical="center" wrapText="1"/>
    </xf>
    <xf numFmtId="43" fontId="23" fillId="0" borderId="26" xfId="1" applyFont="1" applyFill="1" applyBorder="1" applyAlignment="1">
      <alignment horizontal="right" vertical="center"/>
    </xf>
    <xf numFmtId="2" fontId="23" fillId="0" borderId="23" xfId="0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justify" vertical="center"/>
    </xf>
    <xf numFmtId="2" fontId="23" fillId="0" borderId="26" xfId="0" applyNumberFormat="1" applyFont="1" applyFill="1" applyBorder="1" applyAlignment="1">
      <alignment horizontal="right" vertical="center"/>
    </xf>
    <xf numFmtId="2" fontId="23" fillId="0" borderId="23" xfId="0" applyNumberFormat="1" applyFont="1" applyFill="1" applyBorder="1" applyAlignment="1">
      <alignment horizontal="right" vertical="center"/>
    </xf>
    <xf numFmtId="43" fontId="22" fillId="0" borderId="17" xfId="1" applyFont="1" applyFill="1" applyBorder="1" applyAlignment="1">
      <alignment horizontal="right" vertical="center"/>
    </xf>
    <xf numFmtId="0" fontId="0" fillId="0" borderId="0" xfId="0" applyFill="1" applyAlignment="1"/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justify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6" fillId="0" borderId="0" xfId="2" applyFont="1" applyFill="1" applyBorder="1"/>
    <xf numFmtId="167" fontId="25" fillId="0" borderId="0" xfId="2" applyNumberFormat="1" applyAlignment="1">
      <alignment vertical="top"/>
    </xf>
    <xf numFmtId="0" fontId="25" fillId="0" borderId="0" xfId="2" applyFill="1" applyAlignment="1">
      <alignment vertical="top"/>
    </xf>
    <xf numFmtId="0" fontId="25" fillId="0" borderId="0" xfId="2" applyFill="1" applyBorder="1" applyAlignment="1">
      <alignment vertical="top"/>
    </xf>
    <xf numFmtId="0" fontId="7" fillId="0" borderId="0" xfId="2" applyFont="1" applyFill="1" applyBorder="1" applyAlignment="1">
      <alignment horizontal="left" vertical="top" wrapText="1" readingOrder="1"/>
    </xf>
    <xf numFmtId="0" fontId="12" fillId="0" borderId="0" xfId="2" applyFont="1" applyFill="1" applyAlignment="1">
      <alignment vertical="top" wrapText="1" readingOrder="1"/>
    </xf>
    <xf numFmtId="43" fontId="7" fillId="0" borderId="0" xfId="3" applyFont="1" applyFill="1" applyAlignment="1">
      <alignment vertical="top" wrapText="1" readingOrder="1"/>
    </xf>
    <xf numFmtId="168" fontId="7" fillId="0" borderId="5" xfId="2" applyNumberFormat="1" applyFont="1" applyFill="1" applyBorder="1" applyAlignment="1">
      <alignment horizontal="left" vertical="top" wrapText="1" readingOrder="1"/>
    </xf>
    <xf numFmtId="0" fontId="27" fillId="0" borderId="0" xfId="2" applyNumberFormat="1" applyFont="1" applyFill="1" applyBorder="1" applyAlignment="1">
      <alignment vertical="top" wrapText="1" readingOrder="1"/>
    </xf>
    <xf numFmtId="43" fontId="27" fillId="0" borderId="0" xfId="2" applyNumberFormat="1" applyFont="1" applyFill="1" applyBorder="1" applyAlignment="1">
      <alignment vertical="top" wrapText="1" readingOrder="1"/>
    </xf>
    <xf numFmtId="0" fontId="27" fillId="0" borderId="4" xfId="2" applyNumberFormat="1" applyFont="1" applyFill="1" applyBorder="1" applyAlignment="1">
      <alignment vertical="top" wrapText="1" readingOrder="1"/>
    </xf>
    <xf numFmtId="0" fontId="7" fillId="0" borderId="5" xfId="2" applyFont="1" applyFill="1" applyBorder="1" applyAlignment="1">
      <alignment horizontal="left" vertical="top" wrapText="1" readingOrder="1"/>
    </xf>
    <xf numFmtId="43" fontId="7" fillId="0" borderId="0" xfId="3" applyFont="1" applyFill="1" applyBorder="1" applyAlignment="1">
      <alignment horizontal="center" vertical="top" wrapText="1" readingOrder="1"/>
    </xf>
    <xf numFmtId="0" fontId="7" fillId="0" borderId="4" xfId="2" applyFont="1" applyFill="1" applyBorder="1" applyAlignment="1">
      <alignment horizontal="left" vertical="top" wrapText="1" readingOrder="1"/>
    </xf>
    <xf numFmtId="0" fontId="7" fillId="0" borderId="5" xfId="2" applyFont="1" applyFill="1" applyBorder="1" applyAlignment="1">
      <alignment horizontal="left" vertical="top" wrapText="1" readingOrder="1"/>
    </xf>
    <xf numFmtId="0" fontId="7" fillId="0" borderId="0" xfId="2" applyFont="1" applyFill="1" applyBorder="1" applyAlignment="1">
      <alignment horizontal="left" vertical="top" wrapText="1" readingOrder="1"/>
    </xf>
    <xf numFmtId="0" fontId="7" fillId="0" borderId="4" xfId="2" applyFont="1" applyFill="1" applyBorder="1" applyAlignment="1">
      <alignment horizontal="left" vertical="top" wrapText="1" readingOrder="1"/>
    </xf>
    <xf numFmtId="166" fontId="26" fillId="0" borderId="0" xfId="2" applyNumberFormat="1" applyFont="1" applyFill="1" applyBorder="1"/>
    <xf numFmtId="169" fontId="27" fillId="0" borderId="36" xfId="2" applyNumberFormat="1" applyFont="1" applyFill="1" applyBorder="1" applyAlignment="1">
      <alignment horizontal="right" vertical="top" wrapText="1" readingOrder="1"/>
    </xf>
    <xf numFmtId="169" fontId="27" fillId="0" borderId="37" xfId="2" applyNumberFormat="1" applyFont="1" applyFill="1" applyBorder="1" applyAlignment="1">
      <alignment horizontal="right" vertical="top" wrapText="1" readingOrder="1"/>
    </xf>
    <xf numFmtId="0" fontId="27" fillId="0" borderId="38" xfId="2" applyNumberFormat="1" applyFont="1" applyFill="1" applyBorder="1" applyAlignment="1">
      <alignment vertical="top" wrapText="1" readingOrder="1"/>
    </xf>
    <xf numFmtId="169" fontId="27" fillId="0" borderId="39" xfId="2" applyNumberFormat="1" applyFont="1" applyFill="1" applyBorder="1" applyAlignment="1">
      <alignment horizontal="right" vertical="top" wrapText="1" readingOrder="1"/>
    </xf>
    <xf numFmtId="169" fontId="27" fillId="0" borderId="40" xfId="2" applyNumberFormat="1" applyFont="1" applyFill="1" applyBorder="1" applyAlignment="1">
      <alignment horizontal="right" vertical="top" wrapText="1" readingOrder="1"/>
    </xf>
    <xf numFmtId="0" fontId="27" fillId="0" borderId="41" xfId="2" applyNumberFormat="1" applyFont="1" applyFill="1" applyBorder="1" applyAlignment="1">
      <alignment vertical="top" wrapText="1" readingOrder="1"/>
    </xf>
    <xf numFmtId="0" fontId="28" fillId="0" borderId="41" xfId="2" applyNumberFormat="1" applyFont="1" applyFill="1" applyBorder="1" applyAlignment="1">
      <alignment vertical="top" wrapText="1" readingOrder="1"/>
    </xf>
    <xf numFmtId="169" fontId="28" fillId="0" borderId="39" xfId="2" applyNumberFormat="1" applyFont="1" applyFill="1" applyBorder="1" applyAlignment="1">
      <alignment horizontal="right" vertical="top" wrapText="1" readingOrder="1"/>
    </xf>
    <xf numFmtId="0" fontId="29" fillId="0" borderId="0" xfId="2" applyFont="1" applyFill="1" applyBorder="1"/>
    <xf numFmtId="169" fontId="28" fillId="0" borderId="40" xfId="2" applyNumberFormat="1" applyFont="1" applyFill="1" applyBorder="1" applyAlignment="1">
      <alignment horizontal="right" vertical="top" wrapText="1" readingOrder="1"/>
    </xf>
    <xf numFmtId="0" fontId="26" fillId="4" borderId="0" xfId="2" applyFont="1" applyFill="1" applyBorder="1"/>
    <xf numFmtId="0" fontId="30" fillId="4" borderId="42" xfId="2" applyNumberFormat="1" applyFont="1" applyFill="1" applyBorder="1" applyAlignment="1">
      <alignment horizontal="right" vertical="top" wrapText="1" readingOrder="1"/>
    </xf>
    <xf numFmtId="0" fontId="30" fillId="0" borderId="43" xfId="2" applyNumberFormat="1" applyFont="1" applyFill="1" applyBorder="1" applyAlignment="1">
      <alignment horizontal="right" vertical="top" wrapText="1" readingOrder="1"/>
    </xf>
    <xf numFmtId="0" fontId="30" fillId="4" borderId="44" xfId="2" applyNumberFormat="1" applyFont="1" applyFill="1" applyBorder="1" applyAlignment="1">
      <alignment horizontal="center" vertical="top" wrapText="1" readingOrder="1"/>
    </xf>
    <xf numFmtId="169" fontId="27" fillId="0" borderId="5" xfId="2" applyNumberFormat="1" applyFont="1" applyFill="1" applyBorder="1" applyAlignment="1">
      <alignment horizontal="right" vertical="top" wrapText="1" readingOrder="1"/>
    </xf>
    <xf numFmtId="169" fontId="27" fillId="0" borderId="0" xfId="2" applyNumberFormat="1" applyFont="1" applyFill="1" applyBorder="1" applyAlignment="1">
      <alignment horizontal="right" vertical="top" wrapText="1" readingOrder="1"/>
    </xf>
    <xf numFmtId="169" fontId="28" fillId="0" borderId="45" xfId="2" applyNumberFormat="1" applyFont="1" applyFill="1" applyBorder="1" applyAlignment="1">
      <alignment horizontal="right" vertical="top" wrapText="1" readingOrder="1"/>
    </xf>
    <xf numFmtId="0" fontId="26" fillId="0" borderId="2" xfId="2" applyFont="1" applyFill="1" applyBorder="1"/>
    <xf numFmtId="169" fontId="28" fillId="0" borderId="46" xfId="2" applyNumberFormat="1" applyFont="1" applyFill="1" applyBorder="1" applyAlignment="1">
      <alignment horizontal="right" vertical="top" wrapText="1" readingOrder="1"/>
    </xf>
    <xf numFmtId="0" fontId="28" fillId="0" borderId="47" xfId="2" applyNumberFormat="1" applyFont="1" applyFill="1" applyBorder="1" applyAlignment="1">
      <alignment vertical="top" wrapText="1" readingOrder="1"/>
    </xf>
    <xf numFmtId="169" fontId="27" fillId="0" borderId="48" xfId="2" applyNumberFormat="1" applyFont="1" applyFill="1" applyBorder="1" applyAlignment="1">
      <alignment horizontal="right" vertical="top" wrapText="1" readingOrder="1"/>
    </xf>
    <xf numFmtId="0" fontId="26" fillId="0" borderId="7" xfId="2" applyFont="1" applyFill="1" applyBorder="1"/>
    <xf numFmtId="169" fontId="27" fillId="0" borderId="49" xfId="2" applyNumberFormat="1" applyFont="1" applyFill="1" applyBorder="1" applyAlignment="1">
      <alignment horizontal="right" vertical="top" wrapText="1" readingOrder="1"/>
    </xf>
    <xf numFmtId="0" fontId="27" fillId="0" borderId="50" xfId="2" applyNumberFormat="1" applyFont="1" applyFill="1" applyBorder="1" applyAlignment="1">
      <alignment vertical="top" wrapText="1" readingOrder="1"/>
    </xf>
    <xf numFmtId="167" fontId="16" fillId="0" borderId="0" xfId="4" applyNumberFormat="1">
      <alignment vertical="top"/>
    </xf>
    <xf numFmtId="167" fontId="26" fillId="0" borderId="0" xfId="2" applyNumberFormat="1" applyFont="1" applyFill="1" applyBorder="1"/>
    <xf numFmtId="0" fontId="30" fillId="0" borderId="51" xfId="2" applyNumberFormat="1" applyFont="1" applyFill="1" applyBorder="1" applyAlignment="1">
      <alignment horizontal="right" vertical="top" wrapText="1" readingOrder="1"/>
    </xf>
    <xf numFmtId="0" fontId="30" fillId="0" borderId="52" xfId="2" applyNumberFormat="1" applyFont="1" applyFill="1" applyBorder="1" applyAlignment="1">
      <alignment horizontal="right" vertical="top" wrapText="1" readingOrder="1"/>
    </xf>
    <xf numFmtId="0" fontId="30" fillId="0" borderId="53" xfId="2" applyNumberFormat="1" applyFont="1" applyFill="1" applyBorder="1" applyAlignment="1">
      <alignment horizontal="center" vertical="top" wrapText="1" readingOrder="1"/>
    </xf>
    <xf numFmtId="0" fontId="30" fillId="7" borderId="54" xfId="2" applyNumberFormat="1" applyFont="1" applyFill="1" applyBorder="1" applyAlignment="1">
      <alignment horizontal="right" vertical="top" wrapText="1" readingOrder="1"/>
    </xf>
    <xf numFmtId="0" fontId="26" fillId="7" borderId="55" xfId="2" applyFont="1" applyFill="1" applyBorder="1"/>
    <xf numFmtId="0" fontId="30" fillId="7" borderId="55" xfId="2" applyNumberFormat="1" applyFont="1" applyFill="1" applyBorder="1" applyAlignment="1">
      <alignment horizontal="right" vertical="top" wrapText="1" readingOrder="1"/>
    </xf>
    <xf numFmtId="0" fontId="30" fillId="7" borderId="56" xfId="2" applyNumberFormat="1" applyFont="1" applyFill="1" applyBorder="1" applyAlignment="1">
      <alignment horizontal="center" vertical="top" wrapText="1" readingOrder="1"/>
    </xf>
    <xf numFmtId="0" fontId="31" fillId="7" borderId="54" xfId="2" applyNumberFormat="1" applyFont="1" applyFill="1" applyBorder="1" applyAlignment="1">
      <alignment horizontal="center" vertical="top" wrapText="1" readingOrder="1"/>
    </xf>
    <xf numFmtId="0" fontId="31" fillId="7" borderId="55" xfId="2" applyNumberFormat="1" applyFont="1" applyFill="1" applyBorder="1" applyAlignment="1">
      <alignment horizontal="center" vertical="top" wrapText="1" readingOrder="1"/>
    </xf>
    <xf numFmtId="0" fontId="31" fillId="7" borderId="56" xfId="2" applyNumberFormat="1" applyFont="1" applyFill="1" applyBorder="1" applyAlignment="1">
      <alignment horizontal="center" vertical="top" wrapText="1" readingOrder="1"/>
    </xf>
    <xf numFmtId="2" fontId="0" fillId="0" borderId="0" xfId="0" applyNumberFormat="1">
      <alignment vertical="top"/>
    </xf>
    <xf numFmtId="167" fontId="0" fillId="0" borderId="0" xfId="0" applyNumberFormat="1" applyAlignment="1">
      <alignment vertical="top"/>
    </xf>
    <xf numFmtId="0" fontId="7" fillId="0" borderId="0" xfId="0" applyFont="1" applyBorder="1" applyAlignment="1">
      <alignment horizontal="left" wrapText="1" readingOrder="1"/>
    </xf>
    <xf numFmtId="0" fontId="7" fillId="0" borderId="2" xfId="0" applyFont="1" applyBorder="1" applyAlignment="1">
      <alignment horizontal="left" wrapText="1" readingOrder="1"/>
    </xf>
    <xf numFmtId="167" fontId="7" fillId="0" borderId="0" xfId="0" applyNumberFormat="1" applyFont="1" applyAlignment="1">
      <alignment horizontal="right" vertical="top"/>
    </xf>
    <xf numFmtId="0" fontId="0" fillId="0" borderId="57" xfId="0" applyBorder="1">
      <alignment vertical="top"/>
    </xf>
    <xf numFmtId="0" fontId="0" fillId="0" borderId="8" xfId="0" applyBorder="1" applyAlignment="1">
      <alignment horizontal="center" vertical="top"/>
    </xf>
    <xf numFmtId="170" fontId="10" fillId="0" borderId="4" xfId="0" applyNumberFormat="1" applyFont="1" applyBorder="1" applyAlignment="1">
      <alignment horizontal="right" vertical="top" wrapText="1"/>
    </xf>
    <xf numFmtId="171" fontId="10" fillId="0" borderId="58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 readingOrder="1"/>
    </xf>
    <xf numFmtId="0" fontId="10" fillId="0" borderId="4" xfId="0" applyFont="1" applyBorder="1" applyAlignment="1">
      <alignment horizontal="left" vertical="top" wrapText="1" readingOrder="1"/>
    </xf>
    <xf numFmtId="0" fontId="0" fillId="0" borderId="58" xfId="0" applyBorder="1">
      <alignment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70" fontId="10" fillId="0" borderId="5" xfId="0" applyNumberFormat="1" applyFont="1" applyFill="1" applyBorder="1" applyAlignment="1">
      <alignment horizontal="right" vertical="top" wrapText="1"/>
    </xf>
    <xf numFmtId="170" fontId="10" fillId="0" borderId="4" xfId="0" applyNumberFormat="1" applyFont="1" applyFill="1" applyBorder="1" applyAlignment="1">
      <alignment horizontal="right" vertical="top" wrapText="1"/>
    </xf>
    <xf numFmtId="171" fontId="10" fillId="0" borderId="5" xfId="0" applyNumberFormat="1" applyFont="1" applyBorder="1" applyAlignment="1">
      <alignment horizontal="right" vertical="top" wrapText="1"/>
    </xf>
    <xf numFmtId="171" fontId="10" fillId="0" borderId="0" xfId="0" applyNumberFormat="1" applyFont="1" applyBorder="1" applyAlignment="1">
      <alignment horizontal="right" vertical="top" wrapText="1"/>
    </xf>
    <xf numFmtId="171" fontId="10" fillId="0" borderId="4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71" fontId="7" fillId="0" borderId="4" xfId="0" applyNumberFormat="1" applyFont="1" applyBorder="1" applyAlignment="1">
      <alignment horizontal="right" vertical="top" wrapText="1"/>
    </xf>
    <xf numFmtId="171" fontId="7" fillId="0" borderId="5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171" fontId="7" fillId="0" borderId="5" xfId="0" applyNumberFormat="1" applyFont="1" applyBorder="1" applyAlignment="1">
      <alignment horizontal="right" vertical="top" wrapText="1"/>
    </xf>
    <xf numFmtId="171" fontId="7" fillId="0" borderId="0" xfId="0" applyNumberFormat="1" applyFont="1" applyBorder="1" applyAlignment="1">
      <alignment horizontal="right" vertical="top" wrapText="1"/>
    </xf>
    <xf numFmtId="0" fontId="0" fillId="0" borderId="5" xfId="0" applyFill="1" applyBorder="1">
      <alignment vertical="top"/>
    </xf>
    <xf numFmtId="171" fontId="7" fillId="0" borderId="4" xfId="0" applyNumberFormat="1" applyFont="1" applyFill="1" applyBorder="1" applyAlignment="1">
      <alignment horizontal="righ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59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0" fillId="7" borderId="10" xfId="0" applyFill="1" applyBorder="1">
      <alignment vertical="top"/>
    </xf>
    <xf numFmtId="0" fontId="0" fillId="7" borderId="60" xfId="0" applyFill="1" applyBorder="1">
      <alignment vertical="top"/>
    </xf>
    <xf numFmtId="0" fontId="10" fillId="3" borderId="61" xfId="0" applyFont="1" applyFill="1" applyBorder="1" applyAlignment="1">
      <alignment horizontal="center" vertical="top" wrapText="1" readingOrder="1"/>
    </xf>
    <xf numFmtId="0" fontId="10" fillId="3" borderId="62" xfId="0" applyFont="1" applyFill="1" applyBorder="1" applyAlignment="1">
      <alignment horizontal="center" vertical="top" wrapText="1" readingOrder="1"/>
    </xf>
    <xf numFmtId="0" fontId="10" fillId="3" borderId="60" xfId="0" applyFont="1" applyFill="1" applyBorder="1" applyAlignment="1">
      <alignment horizontal="center" vertical="top" wrapText="1" readingOrder="1"/>
    </xf>
    <xf numFmtId="0" fontId="10" fillId="3" borderId="63" xfId="0" applyFont="1" applyFill="1" applyBorder="1" applyAlignment="1">
      <alignment horizontal="center" vertical="top" wrapText="1" readingOrder="1"/>
    </xf>
    <xf numFmtId="0" fontId="10" fillId="3" borderId="64" xfId="0" applyFont="1" applyFill="1" applyBorder="1" applyAlignment="1">
      <alignment horizontal="center" vertical="top" wrapText="1" readingOrder="1"/>
    </xf>
    <xf numFmtId="0" fontId="10" fillId="3" borderId="11" xfId="0" applyFont="1" applyFill="1" applyBorder="1" applyAlignment="1">
      <alignment horizontal="center" vertical="top" wrapText="1" readingOrder="1"/>
    </xf>
    <xf numFmtId="0" fontId="10" fillId="3" borderId="12" xfId="0" applyFont="1" applyFill="1" applyBorder="1" applyAlignment="1">
      <alignment horizontal="center" vertical="top" wrapText="1" readingOrder="1"/>
    </xf>
    <xf numFmtId="0" fontId="0" fillId="7" borderId="9" xfId="0" applyFill="1" applyBorder="1">
      <alignment vertical="top"/>
    </xf>
    <xf numFmtId="0" fontId="10" fillId="3" borderId="65" xfId="0" applyFont="1" applyFill="1" applyBorder="1" applyAlignment="1">
      <alignment horizontal="center" vertical="top" wrapText="1" readingOrder="1"/>
    </xf>
    <xf numFmtId="0" fontId="10" fillId="3" borderId="66" xfId="0" applyFont="1" applyFill="1" applyBorder="1" applyAlignment="1">
      <alignment horizontal="center" vertical="top" wrapText="1" readingOrder="1"/>
    </xf>
    <xf numFmtId="0" fontId="10" fillId="3" borderId="67" xfId="0" applyFont="1" applyFill="1" applyBorder="1" applyAlignment="1">
      <alignment horizontal="center" vertical="top" wrapText="1" readingOrder="1"/>
    </xf>
    <xf numFmtId="0" fontId="10" fillId="3" borderId="13" xfId="0" applyFont="1" applyFill="1" applyBorder="1" applyAlignment="1">
      <alignment horizontal="center" vertical="top" wrapText="1" readingOrder="1"/>
    </xf>
    <xf numFmtId="0" fontId="10" fillId="3" borderId="14" xfId="0" applyFont="1" applyFill="1" applyBorder="1" applyAlignment="1">
      <alignment horizontal="center" vertical="top" wrapText="1" readingOrder="1"/>
    </xf>
  </cellXfs>
  <cellStyles count="5">
    <cellStyle name="Millares 2" xfId="1"/>
    <cellStyle name="Millares 2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31</xdr:row>
      <xdr:rowOff>123825</xdr:rowOff>
    </xdr:from>
    <xdr:to>
      <xdr:col>16</xdr:col>
      <xdr:colOff>142875</xdr:colOff>
      <xdr:row>38</xdr:row>
      <xdr:rowOff>114300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266825" y="6238875"/>
          <a:ext cx="8039100" cy="1123950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4600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88</xdr:row>
      <xdr:rowOff>0</xdr:rowOff>
    </xdr:from>
    <xdr:to>
      <xdr:col>8</xdr:col>
      <xdr:colOff>1076325</xdr:colOff>
      <xdr:row>94</xdr:row>
      <xdr:rowOff>152400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28600" y="15163800"/>
          <a:ext cx="6819900" cy="1123950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5877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77984" y="4581525"/>
            <a:ext cx="3270640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pPr>
              <a:lnSpc>
                <a:spcPts val="1200"/>
              </a:lnSpc>
            </a:pPr>
            <a:endParaRPr lang="es-MX" sz="1100"/>
          </a:p>
          <a:p>
            <a:pPr>
              <a:lnSpc>
                <a:spcPts val="1200"/>
              </a:lnSpc>
            </a:pPr>
            <a:r>
              <a:rPr lang="es-MX" sz="1100"/>
              <a:t>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>
              <a:lnSpc>
                <a:spcPts val="1200"/>
              </a:lnSpc>
            </a:pPr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141</xdr:row>
      <xdr:rowOff>0</xdr:rowOff>
    </xdr:from>
    <xdr:to>
      <xdr:col>10</xdr:col>
      <xdr:colOff>609600</xdr:colOff>
      <xdr:row>143</xdr:row>
      <xdr:rowOff>47625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00125" y="14154150"/>
          <a:ext cx="8982075" cy="1076325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516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5277" y="4581525"/>
            <a:ext cx="3263347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65</xdr:row>
      <xdr:rowOff>95250</xdr:rowOff>
    </xdr:from>
    <xdr:to>
      <xdr:col>6</xdr:col>
      <xdr:colOff>38100</xdr:colOff>
      <xdr:row>67</xdr:row>
      <xdr:rowOff>447675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09550" y="10107083"/>
          <a:ext cx="7427383" cy="998009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1522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76909" y="4581525"/>
            <a:ext cx="327171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46</xdr:row>
      <xdr:rowOff>123825</xdr:rowOff>
    </xdr:from>
    <xdr:to>
      <xdr:col>1</xdr:col>
      <xdr:colOff>127596</xdr:colOff>
      <xdr:row>53</xdr:row>
      <xdr:rowOff>114300</xdr:rowOff>
    </xdr:to>
    <xdr:sp macro="" textlink="">
      <xdr:nvSpPr>
        <xdr:cNvPr id="2" name="3 CuadroTexto"/>
        <xdr:cNvSpPr txBox="1"/>
      </xdr:nvSpPr>
      <xdr:spPr bwMode="auto">
        <a:xfrm>
          <a:off x="266700" y="7572375"/>
          <a:ext cx="622896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___________________________________</a:t>
          </a:r>
        </a:p>
        <a:p>
          <a:pPr algn="ctr"/>
          <a:r>
            <a:rPr lang="es-MX" sz="1100"/>
            <a:t>LIC. ALEJANDRO IVÁN RUZ CASTRO</a:t>
          </a:r>
        </a:p>
        <a:p>
          <a:pPr algn="ctr"/>
          <a:r>
            <a:rPr lang="es-MX" sz="1100"/>
            <a:t>PRESIDENTE</a:t>
          </a:r>
          <a:r>
            <a:rPr lang="es-MX" sz="1100" baseline="0"/>
            <a:t> MUNICIPAL</a:t>
          </a:r>
          <a:endParaRPr lang="es-MX" sz="1100"/>
        </a:p>
      </xdr:txBody>
    </xdr:sp>
    <xdr:clientData/>
  </xdr:twoCellAnchor>
  <xdr:twoCellAnchor>
    <xdr:from>
      <xdr:col>2</xdr:col>
      <xdr:colOff>314325</xdr:colOff>
      <xdr:row>46</xdr:row>
      <xdr:rowOff>104775</xdr:rowOff>
    </xdr:from>
    <xdr:to>
      <xdr:col>5</xdr:col>
      <xdr:colOff>524878</xdr:colOff>
      <xdr:row>53</xdr:row>
      <xdr:rowOff>95250</xdr:rowOff>
    </xdr:to>
    <xdr:sp macro="" textlink="">
      <xdr:nvSpPr>
        <xdr:cNvPr id="3" name="4 CuadroTexto"/>
        <xdr:cNvSpPr txBox="1"/>
      </xdr:nvSpPr>
      <xdr:spPr bwMode="auto">
        <a:xfrm>
          <a:off x="1838325" y="7553325"/>
          <a:ext cx="2496553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r>
            <a:rPr lang="es-MX" sz="1100"/>
            <a:t>___________________________________________</a:t>
          </a:r>
        </a:p>
        <a:p>
          <a:pPr algn="ctr"/>
          <a:r>
            <a:rPr lang="es-MX" sz="1100"/>
            <a:t>LIC. LAURA CRISTINA</a:t>
          </a:r>
          <a:r>
            <a:rPr lang="es-MX" sz="1100" baseline="0"/>
            <a:t> MUÑOZ MOLINA</a:t>
          </a:r>
          <a:endParaRPr lang="es-MX" sz="1100"/>
        </a:p>
        <a:p>
          <a:pPr algn="ctr"/>
          <a:r>
            <a:rPr lang="es-MX" sz="1100"/>
            <a:t>DIRECTORA</a:t>
          </a:r>
          <a:r>
            <a:rPr lang="es-MX" sz="1100" baseline="0"/>
            <a:t> DE FINANZAS Y TESORERA MUNICIPAL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64</xdr:row>
      <xdr:rowOff>0</xdr:rowOff>
    </xdr:from>
    <xdr:to>
      <xdr:col>4</xdr:col>
      <xdr:colOff>1381125</xdr:colOff>
      <xdr:row>69</xdr:row>
      <xdr:rowOff>171450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37259" y="13023273"/>
          <a:ext cx="6287366" cy="1123950"/>
          <a:chOff x="542925" y="4581525"/>
          <a:chExt cx="7364463" cy="1123950"/>
        </a:xfrm>
      </xdr:grpSpPr>
      <xdr:sp macro="" textlink="">
        <xdr:nvSpPr>
          <xdr:cNvPr id="3" name="4 CuadroTexto"/>
          <xdr:cNvSpPr txBox="1"/>
        </xdr:nvSpPr>
        <xdr:spPr>
          <a:xfrm>
            <a:off x="542925" y="4581525"/>
            <a:ext cx="282304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endParaRPr lang="es-MX" sz="1100"/>
          </a:p>
          <a:p>
            <a:endParaRPr lang="es-MX" sz="1100"/>
          </a:p>
          <a:p>
            <a:pPr>
              <a:lnSpc>
                <a:spcPts val="1200"/>
              </a:lnSpc>
            </a:pPr>
            <a:r>
              <a:rPr lang="es-MX" sz="1100"/>
              <a:t>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>
              <a:lnSpc>
                <a:spcPts val="1200"/>
              </a:lnSpc>
            </a:pPr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6 CuadroTexto"/>
          <xdr:cNvSpPr txBox="1"/>
        </xdr:nvSpPr>
        <xdr:spPr>
          <a:xfrm>
            <a:off x="4325581" y="4581525"/>
            <a:ext cx="3581807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57175" y="7172325"/>
          <a:ext cx="7505700" cy="1123950"/>
          <a:chOff x="542925" y="4581525"/>
          <a:chExt cx="7505699" cy="1123950"/>
        </a:xfrm>
      </xdr:grpSpPr>
      <xdr:sp macro="" textlink="">
        <xdr:nvSpPr>
          <xdr:cNvPr id="3" name="2 CuadroTexto"/>
          <xdr:cNvSpPr txBox="1"/>
        </xdr:nvSpPr>
        <xdr:spPr>
          <a:xfrm>
            <a:off x="542925" y="4581525"/>
            <a:ext cx="2514600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</a:t>
            </a:r>
          </a:p>
          <a:p>
            <a:pPr algn="ctr"/>
            <a:r>
              <a:rPr lang="es-MX" sz="1100"/>
              <a:t>LIC. ALEJANDRO IVÁN RUZ CASTRO</a:t>
            </a:r>
          </a:p>
          <a:p>
            <a:pPr algn="ctr"/>
            <a:r>
              <a:rPr lang="es-MX" sz="1100"/>
              <a:t>PRESIDENTE</a:t>
            </a:r>
            <a:r>
              <a:rPr lang="es-MX" sz="1100" baseline="0"/>
              <a:t> MUNICIPAL</a:t>
            </a:r>
            <a:endParaRPr lang="es-MX" sz="110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r>
              <a:rPr lang="es-MX" sz="1100"/>
              <a:t>___________________________________________</a:t>
            </a:r>
          </a:p>
          <a:p>
            <a:pPr algn="ctr"/>
            <a:r>
              <a:rPr lang="es-MX" sz="1100"/>
              <a:t>LIC. LAURA CRISTINA</a:t>
            </a:r>
            <a:r>
              <a:rPr lang="es-MX" sz="1100" baseline="0"/>
              <a:t> MUÑOZ MOLINA</a:t>
            </a:r>
            <a:endParaRPr lang="es-MX" sz="1100"/>
          </a:p>
          <a:p>
            <a:pPr algn="ctr"/>
            <a:r>
              <a:rPr lang="es-MX" sz="1100"/>
              <a:t>DIRECTORA</a:t>
            </a:r>
            <a:r>
              <a:rPr lang="es-MX" sz="1100" baseline="0"/>
              <a:t> DE FINANZAS Y TESORERA MUNICIPAL</a:t>
            </a:r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V31"/>
  <sheetViews>
    <sheetView showGridLines="0" tabSelected="1" view="pageBreakPreview" zoomScaleNormal="100" zoomScaleSheetLayoutView="100" workbookViewId="0">
      <selection activeCell="D54" sqref="D54"/>
    </sheetView>
  </sheetViews>
  <sheetFormatPr baseColWidth="10" defaultRowHeight="12.75" customHeight="1"/>
  <cols>
    <col min="1" max="1" width="1.85546875" style="23" customWidth="1"/>
    <col min="2" max="2" width="4" style="23" customWidth="1"/>
    <col min="3" max="3" width="4.28515625" style="23" customWidth="1"/>
    <col min="4" max="4" width="60.5703125" style="23" customWidth="1"/>
    <col min="5" max="5" width="2.42578125" style="23" customWidth="1"/>
    <col min="6" max="6" width="13.140625" style="23" customWidth="1"/>
    <col min="7" max="7" width="2" style="23" customWidth="1"/>
    <col min="8" max="8" width="12.140625" style="23" customWidth="1"/>
    <col min="9" max="9" width="1.5703125" style="23" customWidth="1"/>
    <col min="10" max="10" width="3.28515625" style="23" customWidth="1"/>
    <col min="11" max="11" width="8.140625" style="23" customWidth="1"/>
    <col min="12" max="12" width="5" style="23" customWidth="1"/>
    <col min="13" max="13" width="1.85546875" style="23" customWidth="1"/>
    <col min="14" max="14" width="2" style="23" customWidth="1"/>
    <col min="15" max="15" width="12.7109375" style="23" customWidth="1"/>
    <col min="16" max="16" width="2.42578125" style="23" customWidth="1"/>
    <col min="17" max="17" width="4.28515625" style="23" customWidth="1"/>
    <col min="18" max="18" width="6.7109375" style="23" customWidth="1"/>
    <col min="19" max="19" width="1.140625" style="23" customWidth="1"/>
    <col min="20" max="20" width="17.85546875" style="23" bestFit="1" customWidth="1"/>
    <col min="21" max="21" width="14.85546875" style="23" customWidth="1"/>
    <col min="22" max="22" width="5" style="23" customWidth="1"/>
    <col min="23" max="250" width="6.85546875" style="23" customWidth="1"/>
    <col min="251" max="16384" width="11.42578125" style="23"/>
  </cols>
  <sheetData>
    <row r="1" spans="1:21" ht="15.75" customHeight="1">
      <c r="A1" s="17"/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21" ht="15" customHeight="1">
      <c r="A2" s="18"/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21" ht="15" customHeight="1">
      <c r="A3" s="18"/>
      <c r="B3" s="37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</row>
    <row r="4" spans="1:21" ht="15">
      <c r="A4" s="19"/>
      <c r="B4" s="39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21" ht="13.5" customHeight="1">
      <c r="A5" s="49" t="s">
        <v>0</v>
      </c>
      <c r="B5" s="50"/>
      <c r="C5" s="50"/>
      <c r="D5" s="51"/>
      <c r="E5" s="8"/>
      <c r="F5" s="50" t="s">
        <v>1</v>
      </c>
      <c r="G5" s="11"/>
      <c r="H5" s="47" t="s">
        <v>2</v>
      </c>
      <c r="I5" s="12"/>
      <c r="J5" s="46" t="s">
        <v>3</v>
      </c>
      <c r="K5" s="47"/>
      <c r="L5" s="47"/>
      <c r="M5" s="48"/>
      <c r="N5" s="46" t="s">
        <v>4</v>
      </c>
      <c r="O5" s="48"/>
      <c r="P5" s="11"/>
      <c r="Q5" s="47" t="s">
        <v>5</v>
      </c>
      <c r="R5" s="47"/>
      <c r="S5" s="12"/>
    </row>
    <row r="6" spans="1:21" ht="11.25" customHeight="1">
      <c r="A6" s="10"/>
      <c r="B6" s="8"/>
      <c r="C6" s="8"/>
      <c r="D6" s="13"/>
      <c r="E6" s="8"/>
      <c r="F6" s="50"/>
      <c r="G6" s="10"/>
      <c r="H6" s="50"/>
      <c r="I6" s="13"/>
      <c r="J6" s="49"/>
      <c r="K6" s="50"/>
      <c r="L6" s="50"/>
      <c r="M6" s="51"/>
      <c r="N6" s="49"/>
      <c r="O6" s="51"/>
      <c r="P6" s="10"/>
      <c r="Q6" s="50"/>
      <c r="R6" s="50"/>
      <c r="S6" s="13"/>
    </row>
    <row r="7" spans="1:21" ht="11.25" customHeight="1">
      <c r="A7" s="14"/>
      <c r="B7" s="15"/>
      <c r="C7" s="15"/>
      <c r="D7" s="16"/>
      <c r="E7" s="15"/>
      <c r="F7" s="34"/>
      <c r="G7" s="14"/>
      <c r="H7" s="34"/>
      <c r="I7" s="16"/>
      <c r="J7" s="43"/>
      <c r="K7" s="44"/>
      <c r="L7" s="44"/>
      <c r="M7" s="45"/>
      <c r="N7" s="43"/>
      <c r="O7" s="45"/>
      <c r="P7" s="14"/>
      <c r="Q7" s="44"/>
      <c r="R7" s="44"/>
      <c r="S7" s="16"/>
    </row>
    <row r="8" spans="1:21" ht="10.5" customHeight="1">
      <c r="A8" s="3"/>
      <c r="B8" s="24"/>
      <c r="C8" s="24"/>
      <c r="D8" s="24"/>
      <c r="E8" s="1"/>
      <c r="F8" s="9"/>
      <c r="G8" s="3"/>
      <c r="H8" s="24"/>
      <c r="I8" s="4"/>
      <c r="J8" s="1"/>
      <c r="K8" s="2"/>
      <c r="L8" s="2"/>
      <c r="M8" s="9"/>
      <c r="N8" s="3"/>
      <c r="O8" s="24"/>
      <c r="P8" s="3"/>
      <c r="Q8" s="24"/>
      <c r="R8" s="24"/>
      <c r="S8" s="9"/>
      <c r="T8" s="24"/>
    </row>
    <row r="9" spans="1:21" ht="13.5" customHeight="1">
      <c r="A9" s="3"/>
      <c r="B9" s="59" t="s">
        <v>6</v>
      </c>
      <c r="C9" s="59"/>
      <c r="D9" s="59"/>
      <c r="E9" s="52">
        <f>E10+E18</f>
        <v>12446833604.040001</v>
      </c>
      <c r="F9" s="53"/>
      <c r="G9" s="22"/>
      <c r="H9" s="41">
        <f>H10+H18</f>
        <v>10285484335.52</v>
      </c>
      <c r="I9" s="53"/>
      <c r="J9" s="52">
        <f>J10+J18</f>
        <v>9928779639.7599983</v>
      </c>
      <c r="K9" s="41"/>
      <c r="L9" s="41"/>
      <c r="M9" s="53"/>
      <c r="N9" s="52">
        <f>N10+N18</f>
        <v>12803538299.800001</v>
      </c>
      <c r="O9" s="53"/>
      <c r="P9" s="52">
        <f>P10+P18</f>
        <v>356704695.760001</v>
      </c>
      <c r="Q9" s="41"/>
      <c r="R9" s="41"/>
      <c r="S9" s="21"/>
      <c r="T9" s="41"/>
      <c r="U9" s="41"/>
    </row>
    <row r="10" spans="1:21" s="26" customFormat="1">
      <c r="A10" s="22"/>
      <c r="B10" s="58" t="s">
        <v>7</v>
      </c>
      <c r="C10" s="58"/>
      <c r="D10" s="58"/>
      <c r="E10" s="52">
        <f>E11+E12+E13+E15-E16</f>
        <v>487688153.60000002</v>
      </c>
      <c r="F10" s="53"/>
      <c r="G10" s="22"/>
      <c r="H10" s="41">
        <f>H11+H12+H13+H15+H16</f>
        <v>4223497034.8099999</v>
      </c>
      <c r="I10" s="53"/>
      <c r="J10" s="52">
        <f>J11+J12+J13+J15</f>
        <v>3897543892.2299995</v>
      </c>
      <c r="K10" s="41"/>
      <c r="L10" s="41"/>
      <c r="M10" s="53"/>
      <c r="N10" s="52">
        <f>N11+N12+N13+N15-N16</f>
        <v>813641296.18000054</v>
      </c>
      <c r="O10" s="53"/>
      <c r="P10" s="52">
        <f>P11+P12+P13+P15-P16</f>
        <v>325953142.58000052</v>
      </c>
      <c r="Q10" s="41"/>
      <c r="R10" s="41"/>
      <c r="S10" s="21"/>
      <c r="T10" s="27"/>
      <c r="U10" s="27"/>
    </row>
    <row r="11" spans="1:21">
      <c r="A11" s="3"/>
      <c r="B11" s="57" t="s">
        <v>8</v>
      </c>
      <c r="C11" s="57"/>
      <c r="D11" s="57"/>
      <c r="E11" s="54">
        <v>425256170.55000001</v>
      </c>
      <c r="F11" s="56"/>
      <c r="G11" s="22"/>
      <c r="H11" s="55">
        <v>2724317716.5500002</v>
      </c>
      <c r="I11" s="56"/>
      <c r="J11" s="54">
        <v>2367452488.3499999</v>
      </c>
      <c r="K11" s="55"/>
      <c r="L11" s="55"/>
      <c r="M11" s="56"/>
      <c r="N11" s="54">
        <f>+E11+H11-J11</f>
        <v>782121398.75000048</v>
      </c>
      <c r="O11" s="55"/>
      <c r="P11" s="54">
        <f>N11-E11</f>
        <v>356865228.20000046</v>
      </c>
      <c r="Q11" s="55"/>
      <c r="R11" s="55"/>
      <c r="S11" s="4"/>
      <c r="T11" s="24"/>
      <c r="U11" s="24"/>
    </row>
    <row r="12" spans="1:21">
      <c r="A12" s="3"/>
      <c r="B12" s="57" t="s">
        <v>9</v>
      </c>
      <c r="C12" s="57"/>
      <c r="D12" s="57"/>
      <c r="E12" s="54">
        <v>24038446.25</v>
      </c>
      <c r="F12" s="56"/>
      <c r="G12" s="22"/>
      <c r="H12" s="55">
        <v>1497123983.99</v>
      </c>
      <c r="I12" s="56"/>
      <c r="J12" s="54">
        <v>1498088434.5599999</v>
      </c>
      <c r="K12" s="55"/>
      <c r="L12" s="55"/>
      <c r="M12" s="56"/>
      <c r="N12" s="54">
        <f>+E12+H12-J12</f>
        <v>23073995.680000067</v>
      </c>
      <c r="O12" s="56"/>
      <c r="P12" s="54">
        <f>N12-E12</f>
        <v>-964450.56999993324</v>
      </c>
      <c r="Q12" s="55"/>
      <c r="R12" s="55"/>
      <c r="S12" s="4"/>
      <c r="T12" s="24"/>
      <c r="U12" s="24"/>
    </row>
    <row r="13" spans="1:21" ht="14.25" customHeight="1">
      <c r="A13" s="3"/>
      <c r="B13" s="57" t="s">
        <v>10</v>
      </c>
      <c r="C13" s="57"/>
      <c r="D13" s="57"/>
      <c r="E13" s="54">
        <v>35990936.799999997</v>
      </c>
      <c r="F13" s="56"/>
      <c r="G13" s="22"/>
      <c r="H13" s="55">
        <v>594390.73</v>
      </c>
      <c r="I13" s="56"/>
      <c r="J13" s="54">
        <v>31722768.219999999</v>
      </c>
      <c r="K13" s="55"/>
      <c r="L13" s="55"/>
      <c r="M13" s="56"/>
      <c r="N13" s="54">
        <f>+E13+H13-J13</f>
        <v>4862559.3099999949</v>
      </c>
      <c r="O13" s="56"/>
      <c r="P13" s="54">
        <f>N13-E13</f>
        <v>-31128377.490000002</v>
      </c>
      <c r="Q13" s="55"/>
      <c r="R13" s="55"/>
      <c r="S13" s="4"/>
      <c r="T13" s="24"/>
      <c r="U13" s="24"/>
    </row>
    <row r="14" spans="1:21" ht="14.25" customHeight="1">
      <c r="A14" s="3"/>
      <c r="B14" s="57" t="s">
        <v>11</v>
      </c>
      <c r="C14" s="57"/>
      <c r="D14" s="57"/>
      <c r="E14" s="54">
        <v>0</v>
      </c>
      <c r="F14" s="56"/>
      <c r="G14" s="22"/>
      <c r="H14" s="55">
        <v>0</v>
      </c>
      <c r="I14" s="56"/>
      <c r="J14" s="54">
        <v>0</v>
      </c>
      <c r="K14" s="55"/>
      <c r="L14" s="55"/>
      <c r="M14" s="56"/>
      <c r="N14" s="54">
        <f>E14+H14-J14</f>
        <v>0</v>
      </c>
      <c r="O14" s="56"/>
      <c r="P14" s="54">
        <f>N14-E14</f>
        <v>0</v>
      </c>
      <c r="Q14" s="55"/>
      <c r="R14" s="55"/>
      <c r="S14" s="4"/>
      <c r="T14" s="25"/>
      <c r="U14" s="24"/>
    </row>
    <row r="15" spans="1:21" ht="14.25" customHeight="1">
      <c r="A15" s="3"/>
      <c r="B15" s="57" t="s">
        <v>12</v>
      </c>
      <c r="C15" s="57"/>
      <c r="D15" s="57"/>
      <c r="E15" s="54">
        <v>2402600</v>
      </c>
      <c r="F15" s="56"/>
      <c r="G15" s="22"/>
      <c r="H15" s="55">
        <v>1460943.54</v>
      </c>
      <c r="I15" s="56"/>
      <c r="J15" s="54">
        <v>280201.09999999998</v>
      </c>
      <c r="K15" s="55"/>
      <c r="L15" s="55"/>
      <c r="M15" s="56"/>
      <c r="N15" s="54">
        <f>E15+H15-J15</f>
        <v>3583342.44</v>
      </c>
      <c r="O15" s="56"/>
      <c r="P15" s="54">
        <f>N15-E15</f>
        <v>1180742.44</v>
      </c>
      <c r="Q15" s="55"/>
      <c r="R15" s="55"/>
      <c r="S15" s="4"/>
      <c r="T15" s="24"/>
      <c r="U15" s="24"/>
    </row>
    <row r="16" spans="1:21" s="26" customFormat="1" ht="14.25" customHeight="1">
      <c r="A16" s="22"/>
      <c r="B16" s="62" t="s">
        <v>13</v>
      </c>
      <c r="C16" s="62"/>
      <c r="D16" s="62"/>
      <c r="E16" s="63">
        <v>0</v>
      </c>
      <c r="F16" s="64"/>
      <c r="G16" s="22"/>
      <c r="H16" s="55">
        <v>0</v>
      </c>
      <c r="I16" s="56"/>
      <c r="J16" s="54">
        <v>0</v>
      </c>
      <c r="K16" s="55"/>
      <c r="L16" s="55"/>
      <c r="M16" s="56"/>
      <c r="N16" s="65">
        <f>J16-H16+E16</f>
        <v>0</v>
      </c>
      <c r="O16" s="56"/>
      <c r="P16" s="54">
        <f>N16-E16</f>
        <v>0</v>
      </c>
      <c r="Q16" s="55"/>
      <c r="R16" s="55"/>
      <c r="S16" s="21"/>
      <c r="T16" s="20"/>
      <c r="U16" s="20"/>
    </row>
    <row r="17" spans="1:22" ht="14.25" customHeight="1">
      <c r="A17" s="3"/>
      <c r="B17" s="57" t="s">
        <v>14</v>
      </c>
      <c r="C17" s="57"/>
      <c r="D17" s="57"/>
      <c r="E17" s="54">
        <v>0</v>
      </c>
      <c r="F17" s="56"/>
      <c r="G17" s="22"/>
      <c r="H17" s="55">
        <v>0</v>
      </c>
      <c r="I17" s="56"/>
      <c r="J17" s="54">
        <v>0</v>
      </c>
      <c r="K17" s="55"/>
      <c r="L17" s="55"/>
      <c r="M17" s="56"/>
      <c r="N17" s="54">
        <f>E17+H17-J17</f>
        <v>0</v>
      </c>
      <c r="O17" s="56"/>
      <c r="P17" s="60">
        <f>N17-E17</f>
        <v>0</v>
      </c>
      <c r="Q17" s="61"/>
      <c r="R17" s="61"/>
      <c r="S17" s="4"/>
      <c r="T17" s="24"/>
      <c r="U17" s="24"/>
    </row>
    <row r="18" spans="1:22">
      <c r="A18" s="3"/>
      <c r="B18" s="59" t="s">
        <v>15</v>
      </c>
      <c r="C18" s="59"/>
      <c r="D18" s="59"/>
      <c r="E18" s="52">
        <f>E19+E20+E21+E22+E23+E24+E26</f>
        <v>11959145450.440001</v>
      </c>
      <c r="F18" s="53"/>
      <c r="G18" s="22"/>
      <c r="H18" s="41">
        <f>H19+H20+H21+H22+H23+H24+H26</f>
        <v>6061987300.71</v>
      </c>
      <c r="I18" s="53"/>
      <c r="J18" s="52">
        <f>J19+J20+J21+J22+J23+J24+J26</f>
        <v>6031235747.5299997</v>
      </c>
      <c r="K18" s="41"/>
      <c r="L18" s="41"/>
      <c r="M18" s="53"/>
      <c r="N18" s="52">
        <f>N19+N20+N21+N22+N23+N24+N26</f>
        <v>11989897003.620001</v>
      </c>
      <c r="O18" s="53"/>
      <c r="P18" s="66">
        <f>P19+P20+P21+P22+P23+P24-P26</f>
        <v>30751553.180000488</v>
      </c>
      <c r="Q18" s="42"/>
      <c r="R18" s="42"/>
      <c r="S18" s="4"/>
      <c r="T18" s="42"/>
      <c r="U18" s="42"/>
    </row>
    <row r="19" spans="1:22" ht="14.25" customHeight="1">
      <c r="A19" s="3"/>
      <c r="B19" s="57" t="s">
        <v>26</v>
      </c>
      <c r="C19" s="57"/>
      <c r="D19" s="57"/>
      <c r="E19" s="54">
        <v>946651180.65999997</v>
      </c>
      <c r="F19" s="56"/>
      <c r="G19" s="22"/>
      <c r="H19" s="55">
        <v>28413809.800000001</v>
      </c>
      <c r="I19" s="56"/>
      <c r="J19" s="54">
        <v>7816374.6500000004</v>
      </c>
      <c r="K19" s="55"/>
      <c r="L19" s="55"/>
      <c r="M19" s="56"/>
      <c r="N19" s="54">
        <f>+E19+H19-J19</f>
        <v>967248615.80999994</v>
      </c>
      <c r="O19" s="56"/>
      <c r="P19" s="60">
        <f>N19-E19</f>
        <v>20597435.149999976</v>
      </c>
      <c r="Q19" s="61"/>
      <c r="R19" s="61"/>
      <c r="S19" s="4"/>
      <c r="T19" s="24"/>
      <c r="U19" s="25"/>
    </row>
    <row r="20" spans="1:22" ht="14.25" customHeight="1">
      <c r="A20" s="3"/>
      <c r="B20" s="57" t="s">
        <v>16</v>
      </c>
      <c r="C20" s="57"/>
      <c r="D20" s="57"/>
      <c r="E20" s="54">
        <v>110193172.47</v>
      </c>
      <c r="F20" s="56"/>
      <c r="G20" s="22"/>
      <c r="H20" s="55">
        <v>2397610.0699999998</v>
      </c>
      <c r="I20" s="56"/>
      <c r="J20" s="54">
        <v>6577441.8399999999</v>
      </c>
      <c r="K20" s="55"/>
      <c r="L20" s="55"/>
      <c r="M20" s="56"/>
      <c r="N20" s="54">
        <f>+E20+H20-J20</f>
        <v>106013340.69999999</v>
      </c>
      <c r="O20" s="56"/>
      <c r="P20" s="60">
        <f>N20-E20</f>
        <v>-4179831.7700000107</v>
      </c>
      <c r="Q20" s="61"/>
      <c r="R20" s="61"/>
      <c r="S20" s="4"/>
      <c r="T20" s="24"/>
      <c r="U20" s="24"/>
    </row>
    <row r="21" spans="1:22" ht="14.25" customHeight="1">
      <c r="A21" s="3"/>
      <c r="B21" s="57" t="s">
        <v>17</v>
      </c>
      <c r="C21" s="57"/>
      <c r="D21" s="57"/>
      <c r="E21" s="54">
        <v>10707710473.870001</v>
      </c>
      <c r="F21" s="56"/>
      <c r="G21" s="22"/>
      <c r="H21" s="55">
        <v>6016132724.6000004</v>
      </c>
      <c r="I21" s="56"/>
      <c r="J21" s="54">
        <v>5989583950.4099998</v>
      </c>
      <c r="K21" s="55"/>
      <c r="L21" s="55"/>
      <c r="M21" s="56"/>
      <c r="N21" s="54">
        <f>+E21+H21-J21</f>
        <v>10734259248.060001</v>
      </c>
      <c r="O21" s="56"/>
      <c r="P21" s="60">
        <f>N21-E21</f>
        <v>26548774.190000534</v>
      </c>
      <c r="Q21" s="61"/>
      <c r="R21" s="61"/>
      <c r="S21" s="4"/>
      <c r="T21" s="24"/>
      <c r="U21" s="24"/>
      <c r="V21" s="24"/>
    </row>
    <row r="22" spans="1:22" ht="14.25" customHeight="1">
      <c r="A22" s="3"/>
      <c r="B22" s="57" t="s">
        <v>18</v>
      </c>
      <c r="C22" s="57"/>
      <c r="D22" s="57"/>
      <c r="E22" s="54">
        <v>775199758.02999997</v>
      </c>
      <c r="F22" s="56"/>
      <c r="G22" s="22"/>
      <c r="H22" s="55">
        <v>10253810.92</v>
      </c>
      <c r="I22" s="56"/>
      <c r="J22" s="54">
        <v>14725963.699999999</v>
      </c>
      <c r="K22" s="55"/>
      <c r="L22" s="55"/>
      <c r="M22" s="56"/>
      <c r="N22" s="54">
        <f>+E22+H22-J22</f>
        <v>770727605.24999988</v>
      </c>
      <c r="O22" s="56"/>
      <c r="P22" s="60">
        <f>N22-E22</f>
        <v>-4472152.7800000906</v>
      </c>
      <c r="Q22" s="61"/>
      <c r="R22" s="61"/>
      <c r="S22" s="4"/>
      <c r="T22" s="24"/>
      <c r="U22" s="24"/>
      <c r="V22" s="24"/>
    </row>
    <row r="23" spans="1:22" ht="14.25" customHeight="1">
      <c r="A23" s="3"/>
      <c r="B23" s="57" t="s">
        <v>19</v>
      </c>
      <c r="C23" s="57"/>
      <c r="D23" s="57"/>
      <c r="E23" s="54">
        <v>19600531.890000001</v>
      </c>
      <c r="F23" s="56"/>
      <c r="G23" s="22"/>
      <c r="H23" s="55">
        <v>260027.7</v>
      </c>
      <c r="I23" s="56"/>
      <c r="J23" s="54">
        <v>122942.6</v>
      </c>
      <c r="K23" s="55"/>
      <c r="L23" s="55"/>
      <c r="M23" s="56"/>
      <c r="N23" s="54">
        <f>+E23+H23-J23</f>
        <v>19737616.989999998</v>
      </c>
      <c r="O23" s="56"/>
      <c r="P23" s="60">
        <f>N23-E23</f>
        <v>137085.09999999776</v>
      </c>
      <c r="Q23" s="61"/>
      <c r="R23" s="61"/>
      <c r="S23" s="4"/>
      <c r="T23" s="24"/>
      <c r="U23" s="24"/>
      <c r="V23" s="24"/>
    </row>
    <row r="24" spans="1:22" s="26" customFormat="1" ht="14.25" customHeight="1">
      <c r="A24" s="22"/>
      <c r="B24" s="62" t="s">
        <v>20</v>
      </c>
      <c r="C24" s="62"/>
      <c r="D24" s="62"/>
      <c r="E24" s="63">
        <v>-599337369.33000004</v>
      </c>
      <c r="F24" s="64"/>
      <c r="G24" s="22"/>
      <c r="H24" s="55">
        <v>4518503.21</v>
      </c>
      <c r="I24" s="56"/>
      <c r="J24" s="54">
        <v>12403312.550000001</v>
      </c>
      <c r="K24" s="55"/>
      <c r="L24" s="55"/>
      <c r="M24" s="56"/>
      <c r="N24" s="63">
        <f>+E24+H24-J24</f>
        <v>-607222178.66999996</v>
      </c>
      <c r="O24" s="64"/>
      <c r="P24" s="63">
        <f>N24-E24</f>
        <v>-7884809.3399999142</v>
      </c>
      <c r="Q24" s="67"/>
      <c r="R24" s="67"/>
      <c r="S24" s="21"/>
      <c r="T24" s="27"/>
      <c r="U24" s="20"/>
      <c r="V24" s="20"/>
    </row>
    <row r="25" spans="1:22" s="26" customFormat="1" ht="14.25" customHeight="1">
      <c r="A25" s="22"/>
      <c r="B25" s="62" t="s">
        <v>21</v>
      </c>
      <c r="C25" s="62"/>
      <c r="D25" s="62"/>
      <c r="E25" s="54">
        <v>0</v>
      </c>
      <c r="F25" s="56"/>
      <c r="G25" s="22"/>
      <c r="H25" s="55">
        <v>0</v>
      </c>
      <c r="I25" s="56"/>
      <c r="J25" s="54">
        <v>0</v>
      </c>
      <c r="K25" s="55"/>
      <c r="L25" s="55"/>
      <c r="M25" s="56"/>
      <c r="N25" s="54">
        <v>0</v>
      </c>
      <c r="O25" s="56"/>
      <c r="P25" s="54">
        <f>N25-E25</f>
        <v>0</v>
      </c>
      <c r="Q25" s="55"/>
      <c r="R25" s="55"/>
      <c r="S25" s="21"/>
      <c r="T25" s="27"/>
      <c r="U25" s="20"/>
      <c r="V25" s="20"/>
    </row>
    <row r="26" spans="1:22" s="26" customFormat="1" ht="14.25" customHeight="1">
      <c r="A26" s="22"/>
      <c r="B26" s="62" t="s">
        <v>22</v>
      </c>
      <c r="C26" s="62"/>
      <c r="D26" s="62"/>
      <c r="E26" s="63">
        <v>-872297.15</v>
      </c>
      <c r="F26" s="64"/>
      <c r="G26" s="22"/>
      <c r="H26" s="55">
        <v>10814.41</v>
      </c>
      <c r="I26" s="56"/>
      <c r="J26" s="54">
        <v>5761.78</v>
      </c>
      <c r="K26" s="55"/>
      <c r="L26" s="55"/>
      <c r="M26" s="56"/>
      <c r="N26" s="63">
        <f>+E26+H26-J26</f>
        <v>-867244.52</v>
      </c>
      <c r="O26" s="64"/>
      <c r="P26" s="69">
        <f>-N26+E26</f>
        <v>-5052.6300000000047</v>
      </c>
      <c r="Q26" s="70"/>
      <c r="R26" s="70"/>
      <c r="S26" s="21"/>
      <c r="T26" s="27"/>
      <c r="U26" s="27"/>
      <c r="V26" s="20"/>
    </row>
    <row r="27" spans="1:22" s="26" customFormat="1" ht="14.25" customHeight="1">
      <c r="A27" s="22"/>
      <c r="B27" s="62" t="s">
        <v>23</v>
      </c>
      <c r="C27" s="62"/>
      <c r="D27" s="62"/>
      <c r="E27" s="54">
        <v>0</v>
      </c>
      <c r="F27" s="56"/>
      <c r="G27" s="22"/>
      <c r="H27" s="55">
        <v>0</v>
      </c>
      <c r="I27" s="56"/>
      <c r="J27" s="54">
        <v>0</v>
      </c>
      <c r="K27" s="55"/>
      <c r="L27" s="55"/>
      <c r="M27" s="56"/>
      <c r="N27" s="54">
        <v>0</v>
      </c>
      <c r="O27" s="56"/>
      <c r="P27" s="54">
        <f>N27-E27</f>
        <v>0</v>
      </c>
      <c r="Q27" s="55"/>
      <c r="R27" s="55"/>
      <c r="S27" s="21"/>
      <c r="T27" s="27"/>
      <c r="U27" s="20"/>
      <c r="V27" s="20"/>
    </row>
    <row r="28" spans="1:22" ht="14.25" customHeight="1">
      <c r="A28" s="3"/>
      <c r="B28" s="31"/>
      <c r="C28" s="31"/>
      <c r="D28" s="31"/>
      <c r="E28" s="28"/>
      <c r="F28" s="29"/>
      <c r="G28" s="22"/>
      <c r="H28" s="30"/>
      <c r="I28" s="29"/>
      <c r="J28" s="28"/>
      <c r="K28" s="30"/>
      <c r="L28" s="30"/>
      <c r="M28" s="29"/>
      <c r="N28" s="28"/>
      <c r="O28" s="30"/>
      <c r="P28" s="32"/>
      <c r="Q28" s="33"/>
      <c r="R28" s="33"/>
      <c r="S28" s="4"/>
      <c r="T28" s="25"/>
      <c r="U28" s="24"/>
      <c r="V28" s="24"/>
    </row>
    <row r="29" spans="1:22" ht="44.25" customHeight="1">
      <c r="A29" s="5"/>
      <c r="B29" s="6"/>
      <c r="C29" s="6"/>
      <c r="D29" s="6"/>
      <c r="E29" s="5"/>
      <c r="F29" s="7"/>
      <c r="G29" s="5"/>
      <c r="H29" s="6"/>
      <c r="I29" s="7"/>
      <c r="J29" s="5"/>
      <c r="K29" s="6"/>
      <c r="L29" s="6"/>
      <c r="M29" s="7"/>
      <c r="N29" s="5"/>
      <c r="O29" s="6"/>
      <c r="P29" s="5"/>
      <c r="Q29" s="6"/>
      <c r="R29" s="6"/>
      <c r="S29" s="7"/>
      <c r="T29" s="25"/>
      <c r="U29" s="24"/>
      <c r="V29" s="24"/>
    </row>
    <row r="30" spans="1:22" ht="18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22" ht="33" customHeight="1">
      <c r="E31" s="24"/>
    </row>
  </sheetData>
  <mergeCells count="130">
    <mergeCell ref="B30:K30"/>
    <mergeCell ref="B27:D27"/>
    <mergeCell ref="E27:F27"/>
    <mergeCell ref="H27:I27"/>
    <mergeCell ref="J27:M27"/>
    <mergeCell ref="N27:O27"/>
    <mergeCell ref="P27:R27"/>
    <mergeCell ref="B26:D26"/>
    <mergeCell ref="E26:F26"/>
    <mergeCell ref="H26:I26"/>
    <mergeCell ref="J26:M26"/>
    <mergeCell ref="N26:O26"/>
    <mergeCell ref="P26:R26"/>
    <mergeCell ref="B25:D25"/>
    <mergeCell ref="E25:F25"/>
    <mergeCell ref="H25:I25"/>
    <mergeCell ref="J25:M25"/>
    <mergeCell ref="N25:O25"/>
    <mergeCell ref="P25:R25"/>
    <mergeCell ref="B24:D24"/>
    <mergeCell ref="E24:F24"/>
    <mergeCell ref="H24:I24"/>
    <mergeCell ref="J24:M24"/>
    <mergeCell ref="N24:O24"/>
    <mergeCell ref="P24:R24"/>
    <mergeCell ref="B23:D23"/>
    <mergeCell ref="E23:F23"/>
    <mergeCell ref="H23:I23"/>
    <mergeCell ref="J23:M23"/>
    <mergeCell ref="N23:O23"/>
    <mergeCell ref="P23:R23"/>
    <mergeCell ref="B22:D22"/>
    <mergeCell ref="E22:F22"/>
    <mergeCell ref="H22:I22"/>
    <mergeCell ref="J22:M22"/>
    <mergeCell ref="N22:O22"/>
    <mergeCell ref="P22:R22"/>
    <mergeCell ref="B21:D21"/>
    <mergeCell ref="E21:F21"/>
    <mergeCell ref="H21:I21"/>
    <mergeCell ref="J21:M21"/>
    <mergeCell ref="N21:O21"/>
    <mergeCell ref="P21:R21"/>
    <mergeCell ref="B20:D20"/>
    <mergeCell ref="E20:F20"/>
    <mergeCell ref="H20:I20"/>
    <mergeCell ref="J20:M20"/>
    <mergeCell ref="N20:O20"/>
    <mergeCell ref="P20:R20"/>
    <mergeCell ref="T18:U18"/>
    <mergeCell ref="B19:D19"/>
    <mergeCell ref="E19:F19"/>
    <mergeCell ref="H19:I19"/>
    <mergeCell ref="J19:M19"/>
    <mergeCell ref="N19:O19"/>
    <mergeCell ref="P19:R19"/>
    <mergeCell ref="B18:D18"/>
    <mergeCell ref="E18:F18"/>
    <mergeCell ref="H18:I18"/>
    <mergeCell ref="J18:M18"/>
    <mergeCell ref="N18:O18"/>
    <mergeCell ref="P18:R18"/>
    <mergeCell ref="B17:D17"/>
    <mergeCell ref="E17:F17"/>
    <mergeCell ref="H17:I17"/>
    <mergeCell ref="J17:M17"/>
    <mergeCell ref="N17:O17"/>
    <mergeCell ref="P17:R17"/>
    <mergeCell ref="B16:D16"/>
    <mergeCell ref="E16:F16"/>
    <mergeCell ref="H16:I16"/>
    <mergeCell ref="J16:M16"/>
    <mergeCell ref="N16:O16"/>
    <mergeCell ref="P16:R16"/>
    <mergeCell ref="B15:D15"/>
    <mergeCell ref="E15:F15"/>
    <mergeCell ref="H15:I15"/>
    <mergeCell ref="J15:M15"/>
    <mergeCell ref="N15:O15"/>
    <mergeCell ref="P15:R15"/>
    <mergeCell ref="B14:D14"/>
    <mergeCell ref="E14:F14"/>
    <mergeCell ref="H14:I14"/>
    <mergeCell ref="J14:M14"/>
    <mergeCell ref="N14:O14"/>
    <mergeCell ref="P14:R14"/>
    <mergeCell ref="B13:D13"/>
    <mergeCell ref="E13:F13"/>
    <mergeCell ref="H13:I13"/>
    <mergeCell ref="J13:M13"/>
    <mergeCell ref="N13:O13"/>
    <mergeCell ref="P13:R13"/>
    <mergeCell ref="B12:D12"/>
    <mergeCell ref="E12:F12"/>
    <mergeCell ref="H12:I12"/>
    <mergeCell ref="J12:M12"/>
    <mergeCell ref="N12:O12"/>
    <mergeCell ref="P12:R12"/>
    <mergeCell ref="B11:D11"/>
    <mergeCell ref="E11:F11"/>
    <mergeCell ref="H11:I11"/>
    <mergeCell ref="J11:M11"/>
    <mergeCell ref="N11:O11"/>
    <mergeCell ref="P11:R11"/>
    <mergeCell ref="T9:U9"/>
    <mergeCell ref="B10:D10"/>
    <mergeCell ref="E10:F10"/>
    <mergeCell ref="H10:I10"/>
    <mergeCell ref="J10:M10"/>
    <mergeCell ref="N10:O10"/>
    <mergeCell ref="P10:R10"/>
    <mergeCell ref="J7:M7"/>
    <mergeCell ref="N7:O7"/>
    <mergeCell ref="Q7:R7"/>
    <mergeCell ref="B9:D9"/>
    <mergeCell ref="E9:F9"/>
    <mergeCell ref="H9:I9"/>
    <mergeCell ref="J9:M9"/>
    <mergeCell ref="N9:O9"/>
    <mergeCell ref="P9:R9"/>
    <mergeCell ref="B1:S1"/>
    <mergeCell ref="B2:S2"/>
    <mergeCell ref="B3:S3"/>
    <mergeCell ref="B4:S4"/>
    <mergeCell ref="A5:D5"/>
    <mergeCell ref="F5:F6"/>
    <mergeCell ref="H5:H6"/>
    <mergeCell ref="J5:M6"/>
    <mergeCell ref="N5:O6"/>
    <mergeCell ref="Q5:R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showGridLines="0" showOutlineSymbols="0" zoomScaleNormal="100" workbookViewId="0">
      <selection activeCell="P14" sqref="P14"/>
    </sheetView>
  </sheetViews>
  <sheetFormatPr baseColWidth="10" defaultColWidth="6.85546875" defaultRowHeight="12.75" customHeight="1"/>
  <cols>
    <col min="1" max="1" width="1.85546875" style="23" customWidth="1"/>
    <col min="2" max="2" width="1.5703125" style="23" customWidth="1"/>
    <col min="3" max="3" width="44.28515625" style="23" customWidth="1"/>
    <col min="4" max="4" width="2.42578125" style="23" customWidth="1"/>
    <col min="5" max="5" width="10.140625" style="23" customWidth="1"/>
    <col min="6" max="6" width="2" style="23" customWidth="1"/>
    <col min="7" max="7" width="15.5703125" style="23" customWidth="1"/>
    <col min="8" max="8" width="11.7109375" style="23" customWidth="1"/>
    <col min="9" max="9" width="16.85546875" style="23" customWidth="1"/>
    <col min="10" max="16384" width="6.85546875" style="23"/>
  </cols>
  <sheetData>
    <row r="1" spans="2:9" ht="3" customHeight="1"/>
    <row r="2" spans="2:9" ht="12.75" customHeight="1">
      <c r="B2" s="95" t="s">
        <v>88</v>
      </c>
      <c r="C2" s="94"/>
      <c r="D2" s="94"/>
      <c r="E2" s="94"/>
      <c r="F2" s="94"/>
      <c r="G2" s="94"/>
      <c r="H2" s="94"/>
      <c r="I2" s="93"/>
    </row>
    <row r="3" spans="2:9" ht="12.75" customHeight="1">
      <c r="B3" s="92"/>
      <c r="C3" s="91"/>
      <c r="D3" s="91"/>
      <c r="E3" s="91"/>
      <c r="F3" s="91"/>
      <c r="G3" s="91"/>
      <c r="H3" s="91"/>
      <c r="I3" s="90"/>
    </row>
    <row r="4" spans="2:9" ht="23.25" customHeight="1">
      <c r="B4" s="89"/>
      <c r="C4" s="88"/>
      <c r="D4" s="88"/>
      <c r="E4" s="88"/>
      <c r="F4" s="88"/>
      <c r="G4" s="88"/>
      <c r="H4" s="88"/>
      <c r="I4" s="87"/>
    </row>
    <row r="5" spans="2:9" ht="14.25" customHeight="1">
      <c r="B5" s="109"/>
      <c r="C5" s="107"/>
      <c r="D5" s="107"/>
      <c r="E5" s="107"/>
      <c r="F5" s="107"/>
      <c r="G5" s="108">
        <v>2021</v>
      </c>
      <c r="H5" s="107"/>
      <c r="I5" s="85" t="s">
        <v>42</v>
      </c>
    </row>
    <row r="6" spans="2:9" ht="12.75" customHeight="1">
      <c r="B6" s="3"/>
      <c r="C6" s="100" t="s">
        <v>87</v>
      </c>
      <c r="D6" s="24"/>
      <c r="E6" s="24"/>
      <c r="F6" s="24"/>
      <c r="G6" s="24"/>
      <c r="H6" s="24"/>
      <c r="I6" s="4"/>
    </row>
    <row r="7" spans="2:9" ht="8.25" customHeight="1">
      <c r="B7" s="3"/>
      <c r="C7" s="24"/>
      <c r="D7" s="24"/>
      <c r="E7" s="24"/>
      <c r="F7" s="24"/>
      <c r="G7" s="24"/>
      <c r="H7" s="24"/>
      <c r="I7" s="4"/>
    </row>
    <row r="8" spans="2:9" ht="12.75" customHeight="1">
      <c r="B8" s="81"/>
      <c r="C8" s="84" t="s">
        <v>86</v>
      </c>
      <c r="D8" s="24"/>
      <c r="E8" s="24"/>
      <c r="F8" s="24"/>
      <c r="G8" s="83">
        <f>SUM(G9:G15)</f>
        <v>601163910.77999997</v>
      </c>
      <c r="H8" s="24"/>
      <c r="I8" s="82">
        <f>SUM(I9:I15)</f>
        <v>1231698870.5</v>
      </c>
    </row>
    <row r="9" spans="2:9" ht="13.5" customHeight="1">
      <c r="B9" s="81"/>
      <c r="C9" s="80" t="s">
        <v>85</v>
      </c>
      <c r="D9" s="24"/>
      <c r="E9" s="24"/>
      <c r="F9" s="24"/>
      <c r="G9" s="79">
        <v>539834905.5</v>
      </c>
      <c r="H9" s="24"/>
      <c r="I9" s="78">
        <v>997167120.28999996</v>
      </c>
    </row>
    <row r="10" spans="2:9" ht="13.5" customHeight="1">
      <c r="B10" s="81"/>
      <c r="C10" s="80" t="s">
        <v>84</v>
      </c>
      <c r="D10" s="24"/>
      <c r="E10" s="24"/>
      <c r="F10" s="24"/>
      <c r="G10" s="79">
        <v>0</v>
      </c>
      <c r="H10" s="24"/>
      <c r="I10" s="78">
        <v>0</v>
      </c>
    </row>
    <row r="11" spans="2:9" ht="13.5" customHeight="1">
      <c r="B11" s="81"/>
      <c r="C11" s="80" t="s">
        <v>83</v>
      </c>
      <c r="D11" s="24"/>
      <c r="E11" s="24"/>
      <c r="F11" s="24"/>
      <c r="G11" s="79">
        <v>0</v>
      </c>
      <c r="H11" s="24"/>
      <c r="I11" s="78">
        <v>0</v>
      </c>
    </row>
    <row r="12" spans="2:9" ht="13.5" customHeight="1">
      <c r="B12" s="81"/>
      <c r="C12" s="80" t="s">
        <v>82</v>
      </c>
      <c r="D12" s="24"/>
      <c r="E12" s="24"/>
      <c r="F12" s="24"/>
      <c r="G12" s="79">
        <v>50841915.57</v>
      </c>
      <c r="H12" s="24"/>
      <c r="I12" s="78">
        <v>187293346.44999999</v>
      </c>
    </row>
    <row r="13" spans="2:9" ht="13.5" customHeight="1">
      <c r="B13" s="81"/>
      <c r="C13" s="80" t="s">
        <v>81</v>
      </c>
      <c r="D13" s="24"/>
      <c r="E13" s="24"/>
      <c r="F13" s="24"/>
      <c r="G13" s="106">
        <v>7384488.6799999997</v>
      </c>
      <c r="H13" s="24"/>
      <c r="I13" s="105">
        <v>42213509.859999999</v>
      </c>
    </row>
    <row r="14" spans="2:9" ht="13.5" customHeight="1">
      <c r="B14" s="81"/>
      <c r="C14" s="80" t="s">
        <v>80</v>
      </c>
      <c r="D14" s="24"/>
      <c r="E14" s="24"/>
      <c r="F14" s="24"/>
      <c r="G14" s="79">
        <v>3102601.03</v>
      </c>
      <c r="H14" s="24"/>
      <c r="I14" s="78">
        <v>5024893.9000000004</v>
      </c>
    </row>
    <row r="15" spans="2:9" ht="13.5" customHeight="1">
      <c r="B15" s="81"/>
      <c r="C15" s="80" t="s">
        <v>79</v>
      </c>
      <c r="D15" s="24"/>
      <c r="E15" s="24"/>
      <c r="F15" s="24"/>
      <c r="G15" s="79">
        <v>0</v>
      </c>
      <c r="H15" s="24"/>
      <c r="I15" s="78">
        <v>0</v>
      </c>
    </row>
    <row r="16" spans="2:9" ht="10.5" customHeight="1">
      <c r="B16" s="81"/>
      <c r="C16" s="80"/>
      <c r="D16" s="24"/>
      <c r="E16" s="24"/>
      <c r="F16" s="24"/>
      <c r="G16" s="79" t="s">
        <v>78</v>
      </c>
      <c r="H16" s="24"/>
      <c r="I16" s="78" t="s">
        <v>78</v>
      </c>
    </row>
    <row r="17" spans="2:9" ht="15" customHeight="1">
      <c r="B17" s="3"/>
      <c r="C17" s="104" t="s">
        <v>77</v>
      </c>
      <c r="D17" s="24"/>
      <c r="E17" s="24"/>
      <c r="F17" s="24"/>
      <c r="G17" s="24"/>
      <c r="H17" s="24"/>
      <c r="I17" s="4"/>
    </row>
    <row r="18" spans="2:9" ht="21.75" customHeight="1">
      <c r="B18" s="81"/>
      <c r="C18" s="104"/>
      <c r="D18" s="24"/>
      <c r="E18" s="24"/>
      <c r="F18" s="24"/>
      <c r="G18" s="83">
        <f>SUM(G20:G22)</f>
        <v>507707531.44</v>
      </c>
      <c r="H18" s="24"/>
      <c r="I18" s="82">
        <f>SUM(I20:I22)</f>
        <v>2210571935.9099998</v>
      </c>
    </row>
    <row r="19" spans="2:9" ht="5.25" customHeight="1">
      <c r="B19" s="81"/>
      <c r="C19" s="84"/>
      <c r="D19" s="24"/>
      <c r="E19" s="24"/>
      <c r="F19" s="24"/>
      <c r="G19" s="83"/>
      <c r="H19" s="24"/>
      <c r="I19" s="82"/>
    </row>
    <row r="20" spans="2:9" ht="17.25" customHeight="1">
      <c r="B20" s="81"/>
      <c r="C20" s="80" t="s">
        <v>76</v>
      </c>
      <c r="D20" s="24"/>
      <c r="E20" s="24"/>
      <c r="F20" s="24"/>
      <c r="G20" s="79">
        <v>507707531.44</v>
      </c>
      <c r="H20" s="24"/>
      <c r="I20" s="78">
        <v>2210571935.9099998</v>
      </c>
    </row>
    <row r="21" spans="2:9" ht="12" customHeight="1">
      <c r="B21" s="81"/>
      <c r="C21" s="80"/>
      <c r="D21" s="24"/>
      <c r="E21" s="24"/>
      <c r="F21" s="24"/>
      <c r="G21" s="79"/>
      <c r="H21" s="24"/>
      <c r="I21" s="78"/>
    </row>
    <row r="22" spans="2:9" ht="17.25" customHeight="1">
      <c r="B22" s="81"/>
      <c r="C22" s="103" t="s">
        <v>75</v>
      </c>
      <c r="D22" s="24"/>
      <c r="E22" s="24"/>
      <c r="F22" s="24"/>
      <c r="G22" s="102">
        <v>0</v>
      </c>
      <c r="H22" s="24"/>
      <c r="I22" s="101">
        <v>0</v>
      </c>
    </row>
    <row r="23" spans="2:9">
      <c r="B23" s="3"/>
      <c r="C23" s="24"/>
      <c r="D23" s="24"/>
      <c r="E23" s="24"/>
      <c r="F23" s="24"/>
      <c r="G23" s="24"/>
      <c r="H23" s="24"/>
      <c r="I23" s="4"/>
    </row>
    <row r="24" spans="2:9" ht="12.75" customHeight="1">
      <c r="B24" s="81"/>
      <c r="C24" s="84" t="s">
        <v>74</v>
      </c>
      <c r="D24" s="24"/>
      <c r="E24" s="24"/>
      <c r="F24" s="24"/>
      <c r="G24" s="83">
        <f>SUM(G25:G29)</f>
        <v>9455520.2799999993</v>
      </c>
      <c r="H24" s="24"/>
      <c r="I24" s="82">
        <f>SUM(I25:I29)</f>
        <v>51533502.899999999</v>
      </c>
    </row>
    <row r="25" spans="2:9" ht="13.5" customHeight="1">
      <c r="B25" s="81"/>
      <c r="C25" s="80" t="s">
        <v>73</v>
      </c>
      <c r="D25" s="24"/>
      <c r="E25" s="24"/>
      <c r="F25" s="24"/>
      <c r="G25" s="79">
        <v>9455520.2799999993</v>
      </c>
      <c r="H25" s="24"/>
      <c r="I25" s="78">
        <v>50907317.530000001</v>
      </c>
    </row>
    <row r="26" spans="2:9" ht="13.5" customHeight="1">
      <c r="B26" s="81"/>
      <c r="C26" s="80" t="s">
        <v>72</v>
      </c>
      <c r="D26" s="24"/>
      <c r="E26" s="24"/>
      <c r="F26" s="24"/>
      <c r="G26" s="79">
        <v>0</v>
      </c>
      <c r="H26" s="24"/>
      <c r="I26" s="78">
        <v>0</v>
      </c>
    </row>
    <row r="27" spans="2:9" ht="18.75" customHeight="1">
      <c r="B27" s="81"/>
      <c r="C27" s="80" t="s">
        <v>71</v>
      </c>
      <c r="D27" s="24"/>
      <c r="E27" s="24"/>
      <c r="F27" s="24"/>
      <c r="G27" s="79">
        <v>0</v>
      </c>
      <c r="H27" s="24"/>
      <c r="I27" s="78">
        <v>0</v>
      </c>
    </row>
    <row r="28" spans="2:9" ht="13.5" customHeight="1">
      <c r="B28" s="81"/>
      <c r="C28" s="80" t="s">
        <v>70</v>
      </c>
      <c r="D28" s="24"/>
      <c r="E28" s="24"/>
      <c r="F28" s="24"/>
      <c r="G28" s="79">
        <v>0</v>
      </c>
      <c r="H28" s="24"/>
      <c r="I28" s="78">
        <v>0</v>
      </c>
    </row>
    <row r="29" spans="2:9" ht="13.5" customHeight="1">
      <c r="B29" s="81"/>
      <c r="C29" s="80" t="s">
        <v>69</v>
      </c>
      <c r="D29" s="24"/>
      <c r="E29" s="24"/>
      <c r="F29" s="24"/>
      <c r="G29" s="79">
        <v>0</v>
      </c>
      <c r="H29" s="24"/>
      <c r="I29" s="78">
        <v>626185.37</v>
      </c>
    </row>
    <row r="30" spans="2:9">
      <c r="B30" s="3"/>
      <c r="C30" s="24"/>
      <c r="D30" s="24"/>
      <c r="E30" s="24"/>
      <c r="F30" s="24"/>
      <c r="G30" s="24"/>
      <c r="H30" s="24"/>
      <c r="I30" s="4"/>
    </row>
    <row r="31" spans="2:9" ht="13.5" customHeight="1">
      <c r="B31" s="3"/>
      <c r="C31" s="77" t="s">
        <v>68</v>
      </c>
      <c r="D31" s="24"/>
      <c r="E31" s="24"/>
      <c r="F31" s="24"/>
      <c r="G31" s="75">
        <f>G8+G18+G24</f>
        <v>1118326962.5</v>
      </c>
      <c r="H31" s="24"/>
      <c r="I31" s="74">
        <f>I8+I18+I24</f>
        <v>3493804309.3099999</v>
      </c>
    </row>
    <row r="32" spans="2:9" ht="13.5" customHeight="1">
      <c r="B32" s="3"/>
      <c r="C32" s="77"/>
      <c r="D32" s="24"/>
      <c r="E32" s="24"/>
      <c r="F32" s="24"/>
      <c r="G32" s="75"/>
      <c r="H32" s="24"/>
      <c r="I32" s="74"/>
    </row>
    <row r="33" spans="2:9" ht="12.75" customHeight="1">
      <c r="B33" s="3"/>
      <c r="C33" s="100" t="s">
        <v>67</v>
      </c>
      <c r="D33" s="24"/>
      <c r="E33" s="24"/>
      <c r="F33" s="24"/>
      <c r="G33" s="24"/>
      <c r="H33" s="24"/>
      <c r="I33" s="4"/>
    </row>
    <row r="34" spans="2:9" ht="6.75" customHeight="1">
      <c r="B34" s="3"/>
      <c r="C34" s="24"/>
      <c r="D34" s="24"/>
      <c r="E34" s="24"/>
      <c r="F34" s="24"/>
      <c r="G34" s="24"/>
      <c r="H34" s="24"/>
      <c r="I34" s="4"/>
    </row>
    <row r="35" spans="2:9" ht="12.75" customHeight="1">
      <c r="B35" s="81"/>
      <c r="C35" s="84" t="s">
        <v>66</v>
      </c>
      <c r="D35" s="24"/>
      <c r="E35" s="24"/>
      <c r="F35" s="24"/>
      <c r="G35" s="83">
        <f>SUM(G36:G38)</f>
        <v>534116153.60999995</v>
      </c>
      <c r="H35" s="24"/>
      <c r="I35" s="82">
        <f>SUM(I36:I38)</f>
        <v>2430357978.9000001</v>
      </c>
    </row>
    <row r="36" spans="2:9" ht="13.5" customHeight="1">
      <c r="B36" s="81"/>
      <c r="C36" s="80" t="s">
        <v>65</v>
      </c>
      <c r="D36" s="24"/>
      <c r="E36" s="24"/>
      <c r="F36" s="24"/>
      <c r="G36" s="79">
        <v>271863826.02999997</v>
      </c>
      <c r="H36" s="24"/>
      <c r="I36" s="78">
        <v>1127065944.4000001</v>
      </c>
    </row>
    <row r="37" spans="2:9" ht="13.5" customHeight="1">
      <c r="B37" s="81"/>
      <c r="C37" s="80" t="s">
        <v>64</v>
      </c>
      <c r="D37" s="24"/>
      <c r="E37" s="24"/>
      <c r="F37" s="24"/>
      <c r="G37" s="79">
        <v>40275116.259999998</v>
      </c>
      <c r="H37" s="24"/>
      <c r="I37" s="78">
        <v>241594527.55000001</v>
      </c>
    </row>
    <row r="38" spans="2:9" ht="13.5" customHeight="1">
      <c r="B38" s="81"/>
      <c r="C38" s="80" t="s">
        <v>63</v>
      </c>
      <c r="D38" s="24"/>
      <c r="E38" s="24"/>
      <c r="F38" s="24"/>
      <c r="G38" s="79">
        <v>221977211.31999999</v>
      </c>
      <c r="H38" s="24"/>
      <c r="I38" s="78">
        <v>1061697506.95</v>
      </c>
    </row>
    <row r="39" spans="2:9" ht="12.75" customHeight="1">
      <c r="B39" s="3"/>
      <c r="C39" s="24"/>
      <c r="D39" s="24"/>
      <c r="E39" s="24"/>
      <c r="F39" s="24"/>
      <c r="G39" s="24"/>
      <c r="H39" s="24"/>
      <c r="I39" s="4"/>
    </row>
    <row r="40" spans="2:9" ht="12.75" customHeight="1">
      <c r="B40" s="81"/>
      <c r="C40" s="84" t="s">
        <v>62</v>
      </c>
      <c r="D40" s="24"/>
      <c r="E40" s="24"/>
      <c r="F40" s="24"/>
      <c r="G40" s="83">
        <f>SUM(G41:G49)</f>
        <v>152707119.81999999</v>
      </c>
      <c r="H40" s="24"/>
      <c r="I40" s="82">
        <f>SUM(I41:I49)</f>
        <v>700882364.42999995</v>
      </c>
    </row>
    <row r="41" spans="2:9" ht="13.5" customHeight="1">
      <c r="B41" s="81"/>
      <c r="C41" s="80" t="s">
        <v>61</v>
      </c>
      <c r="D41" s="24"/>
      <c r="E41" s="24"/>
      <c r="F41" s="24"/>
      <c r="G41" s="79">
        <v>14451950.42</v>
      </c>
      <c r="H41" s="24"/>
      <c r="I41" s="78">
        <v>66792666.100000001</v>
      </c>
    </row>
    <row r="42" spans="2:9" ht="13.5" customHeight="1">
      <c r="B42" s="81"/>
      <c r="C42" s="80" t="s">
        <v>60</v>
      </c>
      <c r="D42" s="24"/>
      <c r="E42" s="24"/>
      <c r="F42" s="24"/>
      <c r="G42" s="79">
        <v>0</v>
      </c>
      <c r="H42" s="24"/>
      <c r="I42" s="78">
        <v>0</v>
      </c>
    </row>
    <row r="43" spans="2:9" ht="13.5" customHeight="1">
      <c r="B43" s="81"/>
      <c r="C43" s="80" t="s">
        <v>59</v>
      </c>
      <c r="D43" s="24"/>
      <c r="E43" s="24"/>
      <c r="F43" s="24"/>
      <c r="G43" s="79">
        <v>31027531.84</v>
      </c>
      <c r="H43" s="24"/>
      <c r="I43" s="78">
        <v>165039304.88</v>
      </c>
    </row>
    <row r="44" spans="2:9" ht="13.5" customHeight="1">
      <c r="B44" s="81"/>
      <c r="C44" s="80" t="s">
        <v>58</v>
      </c>
      <c r="D44" s="24"/>
      <c r="E44" s="24"/>
      <c r="F44" s="24"/>
      <c r="G44" s="79">
        <v>62688483.280000001</v>
      </c>
      <c r="H44" s="24"/>
      <c r="I44" s="78">
        <v>275590985.18000001</v>
      </c>
    </row>
    <row r="45" spans="2:9" ht="13.5" customHeight="1">
      <c r="B45" s="81"/>
      <c r="C45" s="80" t="s">
        <v>57</v>
      </c>
      <c r="D45" s="24"/>
      <c r="E45" s="24"/>
      <c r="F45" s="24"/>
      <c r="G45" s="79">
        <v>42991154.280000001</v>
      </c>
      <c r="H45" s="24"/>
      <c r="I45" s="78">
        <v>185088908.27000001</v>
      </c>
    </row>
    <row r="46" spans="2:9" ht="13.5" customHeight="1">
      <c r="B46" s="81"/>
      <c r="C46" s="80" t="s">
        <v>56</v>
      </c>
      <c r="D46" s="24"/>
      <c r="E46" s="24"/>
      <c r="F46" s="24"/>
      <c r="G46" s="79">
        <v>0</v>
      </c>
      <c r="H46" s="24"/>
      <c r="I46" s="78">
        <v>0</v>
      </c>
    </row>
    <row r="47" spans="2:9" ht="13.5" customHeight="1">
      <c r="B47" s="81"/>
      <c r="C47" s="80" t="s">
        <v>55</v>
      </c>
      <c r="D47" s="24"/>
      <c r="E47" s="24"/>
      <c r="F47" s="24"/>
      <c r="G47" s="79">
        <v>0</v>
      </c>
      <c r="H47" s="24"/>
      <c r="I47" s="78">
        <v>0</v>
      </c>
    </row>
    <row r="48" spans="2:9" ht="13.5" customHeight="1">
      <c r="B48" s="81"/>
      <c r="C48" s="80" t="s">
        <v>54</v>
      </c>
      <c r="D48" s="24"/>
      <c r="E48" s="24"/>
      <c r="F48" s="24"/>
      <c r="G48" s="79">
        <v>1548000</v>
      </c>
      <c r="H48" s="24"/>
      <c r="I48" s="78">
        <v>8370500</v>
      </c>
    </row>
    <row r="49" spans="2:9" ht="13.5" customHeight="1">
      <c r="B49" s="81"/>
      <c r="C49" s="80" t="s">
        <v>53</v>
      </c>
      <c r="D49" s="24"/>
      <c r="E49" s="24"/>
      <c r="F49" s="24"/>
      <c r="G49" s="79">
        <v>0</v>
      </c>
      <c r="H49" s="24"/>
      <c r="I49" s="78">
        <v>0</v>
      </c>
    </row>
    <row r="50" spans="2:9" ht="12.75" customHeight="1">
      <c r="B50" s="3"/>
      <c r="C50" s="24"/>
      <c r="D50" s="24"/>
      <c r="E50" s="24"/>
      <c r="F50" s="24"/>
      <c r="G50" s="24"/>
      <c r="H50" s="24"/>
      <c r="I50" s="4"/>
    </row>
    <row r="51" spans="2:9" ht="12.75" customHeight="1">
      <c r="B51" s="81"/>
      <c r="C51" s="84" t="s">
        <v>52</v>
      </c>
      <c r="D51" s="24"/>
      <c r="E51" s="24"/>
      <c r="F51" s="24"/>
      <c r="G51" s="83">
        <v>0</v>
      </c>
      <c r="H51" s="24"/>
      <c r="I51" s="82">
        <v>0</v>
      </c>
    </row>
    <row r="52" spans="2:9" ht="13.5" customHeight="1">
      <c r="B52" s="81"/>
      <c r="C52" s="80" t="s">
        <v>51</v>
      </c>
      <c r="D52" s="24"/>
      <c r="E52" s="24"/>
      <c r="F52" s="24"/>
      <c r="G52" s="79">
        <v>0</v>
      </c>
      <c r="H52" s="24"/>
      <c r="I52" s="78">
        <v>0</v>
      </c>
    </row>
    <row r="53" spans="2:9" ht="13.5" customHeight="1">
      <c r="B53" s="81"/>
      <c r="C53" s="80" t="s">
        <v>50</v>
      </c>
      <c r="D53" s="24"/>
      <c r="E53" s="24"/>
      <c r="F53" s="24"/>
      <c r="G53" s="79">
        <v>0</v>
      </c>
      <c r="H53" s="24"/>
      <c r="I53" s="78">
        <v>0</v>
      </c>
    </row>
    <row r="54" spans="2:9" ht="13.5" customHeight="1">
      <c r="B54" s="81"/>
      <c r="C54" s="80" t="s">
        <v>49</v>
      </c>
      <c r="D54" s="24"/>
      <c r="E54" s="24"/>
      <c r="F54" s="24"/>
      <c r="G54" s="79">
        <v>0</v>
      </c>
      <c r="H54" s="24"/>
      <c r="I54" s="78">
        <v>0</v>
      </c>
    </row>
    <row r="55" spans="2:9">
      <c r="B55" s="3"/>
      <c r="C55" s="24"/>
      <c r="D55" s="24"/>
      <c r="E55" s="24"/>
      <c r="F55" s="24"/>
      <c r="G55" s="24"/>
      <c r="H55" s="24"/>
      <c r="I55" s="4"/>
    </row>
    <row r="56" spans="2:9" ht="12.75" customHeight="1">
      <c r="B56" s="81"/>
      <c r="C56" s="84" t="s">
        <v>48</v>
      </c>
      <c r="D56" s="24"/>
      <c r="E56" s="24"/>
      <c r="F56" s="24"/>
      <c r="G56" s="83">
        <f>SUM(G57:G61)</f>
        <v>0</v>
      </c>
      <c r="H56" s="24"/>
      <c r="I56" s="82">
        <f>SUM(I57:I61)</f>
        <v>0</v>
      </c>
    </row>
    <row r="57" spans="2:9" ht="13.5" customHeight="1">
      <c r="B57" s="81"/>
      <c r="C57" s="80" t="s">
        <v>47</v>
      </c>
      <c r="D57" s="24"/>
      <c r="E57" s="24"/>
      <c r="F57" s="24"/>
      <c r="G57" s="79">
        <v>0</v>
      </c>
      <c r="H57" s="24"/>
      <c r="I57" s="78">
        <v>0</v>
      </c>
    </row>
    <row r="58" spans="2:9" ht="13.5" customHeight="1">
      <c r="B58" s="81"/>
      <c r="C58" s="80" t="s">
        <v>46</v>
      </c>
      <c r="D58" s="24"/>
      <c r="E58" s="24"/>
      <c r="F58" s="24"/>
      <c r="G58" s="79">
        <v>0</v>
      </c>
      <c r="H58" s="24"/>
      <c r="I58" s="78">
        <v>0</v>
      </c>
    </row>
    <row r="59" spans="2:9" ht="13.5" customHeight="1">
      <c r="B59" s="81"/>
      <c r="C59" s="80" t="s">
        <v>45</v>
      </c>
      <c r="D59" s="24"/>
      <c r="E59" s="24"/>
      <c r="F59" s="24"/>
      <c r="G59" s="79">
        <v>0</v>
      </c>
      <c r="H59" s="24"/>
      <c r="I59" s="78">
        <v>0</v>
      </c>
    </row>
    <row r="60" spans="2:9" ht="13.5" customHeight="1">
      <c r="B60" s="81"/>
      <c r="C60" s="80" t="s">
        <v>44</v>
      </c>
      <c r="D60" s="24"/>
      <c r="E60" s="24"/>
      <c r="F60" s="24"/>
      <c r="G60" s="79">
        <v>0</v>
      </c>
      <c r="H60" s="24"/>
      <c r="I60" s="78">
        <v>0</v>
      </c>
    </row>
    <row r="61" spans="2:9" ht="13.5" customHeight="1">
      <c r="B61" s="99"/>
      <c r="C61" s="98" t="s">
        <v>43</v>
      </c>
      <c r="D61" s="6"/>
      <c r="E61" s="6"/>
      <c r="F61" s="6"/>
      <c r="G61" s="97">
        <v>0</v>
      </c>
      <c r="H61" s="6"/>
      <c r="I61" s="96">
        <v>0</v>
      </c>
    </row>
    <row r="62" spans="2:9" ht="12.75" customHeight="1">
      <c r="B62" s="95" t="str">
        <f>B2</f>
        <v>MUNICIPIO DE MÉRIDA YUCATÁN
ESTADO DE ACTIVIDADES
DEL 1 DE ENERO AL 31 DE MARZO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94"/>
      <c r="D62" s="94"/>
      <c r="E62" s="94"/>
      <c r="F62" s="94"/>
      <c r="G62" s="94"/>
      <c r="H62" s="94"/>
      <c r="I62" s="93"/>
    </row>
    <row r="63" spans="2:9" ht="12.75" customHeight="1">
      <c r="B63" s="92"/>
      <c r="C63" s="91"/>
      <c r="D63" s="91"/>
      <c r="E63" s="91"/>
      <c r="F63" s="91"/>
      <c r="G63" s="91"/>
      <c r="H63" s="91"/>
      <c r="I63" s="90"/>
    </row>
    <row r="64" spans="2:9" ht="23.25" customHeight="1">
      <c r="B64" s="89"/>
      <c r="C64" s="88"/>
      <c r="D64" s="88"/>
      <c r="E64" s="88"/>
      <c r="F64" s="88"/>
      <c r="G64" s="88"/>
      <c r="H64" s="88"/>
      <c r="I64" s="87"/>
    </row>
    <row r="65" spans="2:9" ht="14.25" customHeight="1">
      <c r="B65" s="3"/>
      <c r="C65" s="24"/>
      <c r="D65" s="24"/>
      <c r="E65" s="24"/>
      <c r="F65" s="24"/>
      <c r="G65" s="86">
        <v>2021</v>
      </c>
      <c r="H65" s="24"/>
      <c r="I65" s="85" t="s">
        <v>42</v>
      </c>
    </row>
    <row r="66" spans="2:9" ht="12.75" customHeight="1">
      <c r="B66" s="3"/>
      <c r="C66" s="24"/>
      <c r="D66" s="24"/>
      <c r="E66" s="24"/>
      <c r="F66" s="24"/>
      <c r="G66" s="24"/>
      <c r="H66" s="24"/>
      <c r="I66" s="4"/>
    </row>
    <row r="67" spans="2:9" ht="12.75" customHeight="1">
      <c r="B67" s="81"/>
      <c r="C67" s="84" t="s">
        <v>41</v>
      </c>
      <c r="D67" s="24"/>
      <c r="E67" s="24"/>
      <c r="F67" s="24"/>
      <c r="G67" s="83">
        <f>SUM(G68:G73)</f>
        <v>15758995.010000002</v>
      </c>
      <c r="H67" s="24"/>
      <c r="I67" s="82">
        <f>SUM(I68:I73)</f>
        <v>73660770.909999996</v>
      </c>
    </row>
    <row r="68" spans="2:9" ht="17.25" customHeight="1">
      <c r="B68" s="81"/>
      <c r="C68" s="80" t="s">
        <v>40</v>
      </c>
      <c r="D68" s="24"/>
      <c r="E68" s="24"/>
      <c r="F68" s="24"/>
      <c r="G68" s="79">
        <v>12465320.890000001</v>
      </c>
      <c r="H68" s="24"/>
      <c r="I68" s="78">
        <v>60340110.869999997</v>
      </c>
    </row>
    <row r="69" spans="2:9" ht="13.5" customHeight="1">
      <c r="B69" s="81"/>
      <c r="C69" s="80" t="s">
        <v>39</v>
      </c>
      <c r="D69" s="24"/>
      <c r="E69" s="24"/>
      <c r="F69" s="24"/>
      <c r="G69" s="79">
        <v>0</v>
      </c>
      <c r="H69" s="24"/>
      <c r="I69" s="78">
        <v>0</v>
      </c>
    </row>
    <row r="70" spans="2:9" ht="13.5" customHeight="1">
      <c r="B70" s="81"/>
      <c r="C70" s="80" t="s">
        <v>38</v>
      </c>
      <c r="D70" s="24"/>
      <c r="E70" s="24"/>
      <c r="F70" s="24"/>
      <c r="G70" s="79">
        <v>0</v>
      </c>
      <c r="H70" s="24"/>
      <c r="I70" s="78">
        <v>0</v>
      </c>
    </row>
    <row r="71" spans="2:9" ht="18" customHeight="1">
      <c r="B71" s="81"/>
      <c r="C71" s="80" t="s">
        <v>37</v>
      </c>
      <c r="D71" s="24"/>
      <c r="E71" s="24"/>
      <c r="F71" s="24"/>
      <c r="G71" s="79">
        <v>0</v>
      </c>
      <c r="H71" s="24"/>
      <c r="I71" s="78">
        <v>0</v>
      </c>
    </row>
    <row r="72" spans="2:9" ht="13.5" customHeight="1">
      <c r="B72" s="81"/>
      <c r="C72" s="80" t="s">
        <v>36</v>
      </c>
      <c r="D72" s="24"/>
      <c r="E72" s="24"/>
      <c r="F72" s="24"/>
      <c r="G72" s="79">
        <v>0</v>
      </c>
      <c r="H72" s="24"/>
      <c r="I72" s="78">
        <v>0</v>
      </c>
    </row>
    <row r="73" spans="2:9" ht="13.5" customHeight="1">
      <c r="B73" s="81"/>
      <c r="C73" s="80" t="s">
        <v>35</v>
      </c>
      <c r="D73" s="24"/>
      <c r="E73" s="24"/>
      <c r="F73" s="24"/>
      <c r="G73" s="79">
        <v>3293674.12</v>
      </c>
      <c r="H73" s="24"/>
      <c r="I73" s="78">
        <v>13320660.039999999</v>
      </c>
    </row>
    <row r="74" spans="2:9" ht="12.75" customHeight="1">
      <c r="B74" s="3"/>
      <c r="C74" s="24"/>
      <c r="D74" s="24"/>
      <c r="E74" s="24"/>
      <c r="F74" s="24"/>
      <c r="G74" s="24"/>
      <c r="H74" s="24"/>
      <c r="I74" s="4"/>
    </row>
    <row r="75" spans="2:9" ht="12.75" customHeight="1">
      <c r="B75" s="81"/>
      <c r="C75" s="84" t="s">
        <v>34</v>
      </c>
      <c r="D75" s="24"/>
      <c r="E75" s="24"/>
      <c r="F75" s="24"/>
      <c r="G75" s="83">
        <f>SUM(G76)</f>
        <v>55175485.280000001</v>
      </c>
      <c r="H75" s="24"/>
      <c r="I75" s="82">
        <f>SUM(I76)</f>
        <v>224341274.28999999</v>
      </c>
    </row>
    <row r="76" spans="2:9" ht="13.5" customHeight="1">
      <c r="B76" s="81"/>
      <c r="C76" s="80" t="s">
        <v>33</v>
      </c>
      <c r="D76" s="24"/>
      <c r="E76" s="24"/>
      <c r="F76" s="24"/>
      <c r="G76" s="79">
        <v>55175485.280000001</v>
      </c>
      <c r="H76" s="24"/>
      <c r="I76" s="78">
        <v>224341274.28999999</v>
      </c>
    </row>
    <row r="77" spans="2:9" ht="12.75" customHeight="1">
      <c r="B77" s="3"/>
      <c r="C77" s="24"/>
      <c r="D77" s="24"/>
      <c r="E77" s="24"/>
      <c r="F77" s="24"/>
      <c r="G77" s="24"/>
      <c r="H77" s="24"/>
      <c r="I77" s="4"/>
    </row>
    <row r="78" spans="2:9" ht="13.5" customHeight="1">
      <c r="B78" s="3"/>
      <c r="C78" s="77" t="s">
        <v>32</v>
      </c>
      <c r="D78" s="24"/>
      <c r="E78" s="24"/>
      <c r="F78" s="24"/>
      <c r="G78" s="75">
        <f>G35+G40+G51+G56+G67+G75</f>
        <v>757757753.71999991</v>
      </c>
      <c r="H78" s="24"/>
      <c r="I78" s="74">
        <f>I35+I40+I51+I56+I67+I75</f>
        <v>3429242388.5299997</v>
      </c>
    </row>
    <row r="79" spans="2:9" ht="12.75" customHeight="1">
      <c r="B79" s="3"/>
      <c r="C79" s="24"/>
      <c r="D79" s="24"/>
      <c r="E79" s="24"/>
      <c r="F79" s="24"/>
      <c r="G79" s="24"/>
      <c r="H79" s="24"/>
      <c r="I79" s="4"/>
    </row>
    <row r="80" spans="2:9" ht="13.5" customHeight="1">
      <c r="B80" s="3"/>
      <c r="C80" s="76" t="s">
        <v>31</v>
      </c>
      <c r="D80" s="24"/>
      <c r="E80" s="24"/>
      <c r="F80" s="24"/>
      <c r="G80" s="75">
        <f>G31-G78</f>
        <v>360569208.78000009</v>
      </c>
      <c r="H80" s="24"/>
      <c r="I80" s="74">
        <f>I31-I78</f>
        <v>64561920.78000021</v>
      </c>
    </row>
    <row r="81" spans="2:10" ht="13.5" customHeight="1">
      <c r="B81" s="3"/>
      <c r="C81" s="76"/>
      <c r="D81" s="24"/>
      <c r="E81" s="24"/>
      <c r="F81" s="24"/>
      <c r="G81" s="75"/>
      <c r="H81" s="24"/>
      <c r="I81" s="74"/>
    </row>
    <row r="82" spans="2:10" ht="18.75" customHeight="1">
      <c r="B82" s="73"/>
      <c r="C82" s="72"/>
      <c r="D82" s="6"/>
      <c r="E82" s="6"/>
      <c r="F82" s="6"/>
      <c r="G82" s="6"/>
      <c r="H82" s="6"/>
      <c r="I82" s="7"/>
      <c r="J82" s="24"/>
    </row>
    <row r="83" spans="2:10" ht="18.75" customHeight="1">
      <c r="B83" s="24"/>
      <c r="C83" s="24"/>
      <c r="D83" s="24"/>
      <c r="E83" s="24"/>
      <c r="F83" s="24"/>
      <c r="G83" s="24"/>
      <c r="H83" s="24"/>
    </row>
    <row r="84" spans="2:10" ht="12.75" customHeight="1">
      <c r="B84" s="71" t="s">
        <v>30</v>
      </c>
      <c r="C84" s="71"/>
      <c r="D84" s="71"/>
      <c r="E84" s="71"/>
      <c r="F84" s="71"/>
      <c r="G84" s="71"/>
      <c r="H84" s="71"/>
      <c r="I84" s="71"/>
    </row>
  </sheetData>
  <mergeCells count="4">
    <mergeCell ref="B62:I64"/>
    <mergeCell ref="B2:I4"/>
    <mergeCell ref="B84:I84"/>
    <mergeCell ref="C17:C18"/>
  </mergeCells>
  <pageMargins left="0.39370078740157483" right="0" top="0" bottom="0" header="0" footer="0"/>
  <pageSetup scale="96" firstPageNumber="14" fitToWidth="0" fitToHeight="0" orientation="portrait" useFirstPageNumber="1" r:id="rId1"/>
  <headerFooter alignWithMargins="0">
    <oddFooter>Página &amp;P&amp;R</oddFooter>
  </headerFooter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2"/>
  <sheetViews>
    <sheetView showGridLines="0" showOutlineSymbols="0" topLeftCell="B91" zoomScaleNormal="100" workbookViewId="0">
      <selection activeCell="G149" sqref="G149"/>
    </sheetView>
  </sheetViews>
  <sheetFormatPr baseColWidth="10" defaultColWidth="6.85546875" defaultRowHeight="12.75" customHeight="1"/>
  <cols>
    <col min="1" max="2" width="1.28515625" style="23" customWidth="1"/>
    <col min="3" max="3" width="37.5703125" style="23" customWidth="1"/>
    <col min="4" max="4" width="8.140625" style="23" customWidth="1"/>
    <col min="5" max="5" width="16" style="23" customWidth="1"/>
    <col min="6" max="6" width="1.28515625" style="23" customWidth="1"/>
    <col min="7" max="7" width="17.7109375" style="23" customWidth="1"/>
    <col min="8" max="8" width="2.5703125" style="23" customWidth="1"/>
    <col min="9" max="9" width="47.28515625" style="23" customWidth="1"/>
    <col min="10" max="10" width="7.42578125" style="23" customWidth="1"/>
    <col min="11" max="11" width="16.42578125" style="23" bestFit="1" customWidth="1"/>
    <col min="12" max="12" width="1.28515625" style="23" customWidth="1"/>
    <col min="13" max="13" width="14.42578125" style="23" customWidth="1"/>
    <col min="14" max="16384" width="6.85546875" style="23"/>
  </cols>
  <sheetData>
    <row r="1" spans="2:13" ht="6.75" customHeight="1"/>
    <row r="2" spans="2:13" ht="12.75" customHeight="1">
      <c r="B2" s="95" t="s">
        <v>147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3"/>
    </row>
    <row r="3" spans="2:13" ht="12.75" customHeight="1">
      <c r="B3" s="92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</row>
    <row r="4" spans="2:13" ht="11.25" customHeight="1">
      <c r="B4" s="92"/>
      <c r="C4" s="91"/>
      <c r="D4" s="91"/>
      <c r="E4" s="91"/>
      <c r="F4" s="91"/>
      <c r="G4" s="91"/>
      <c r="H4" s="91"/>
      <c r="I4" s="91"/>
      <c r="J4" s="91"/>
      <c r="K4" s="91"/>
      <c r="L4" s="91"/>
      <c r="M4" s="90"/>
    </row>
    <row r="5" spans="2:13" ht="15.75" customHeight="1">
      <c r="B5" s="148" t="s">
        <v>29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6"/>
    </row>
    <row r="6" spans="2:13" ht="6.75" customHeight="1">
      <c r="B6" s="3"/>
      <c r="C6" s="24"/>
      <c r="D6" s="24"/>
      <c r="E6" s="24"/>
      <c r="F6" s="24"/>
      <c r="G6" s="24"/>
      <c r="H6" s="24"/>
      <c r="I6" s="24"/>
      <c r="J6" s="24"/>
      <c r="K6" s="24"/>
      <c r="L6" s="24"/>
      <c r="M6" s="4"/>
    </row>
    <row r="7" spans="2:13" ht="14.25" customHeight="1">
      <c r="B7" s="3"/>
      <c r="C7" s="24"/>
      <c r="D7" s="133">
        <v>2021</v>
      </c>
      <c r="E7" s="133"/>
      <c r="F7" s="24"/>
      <c r="G7" s="134" t="s">
        <v>42</v>
      </c>
      <c r="H7" s="24"/>
      <c r="I7" s="24"/>
      <c r="J7" s="133">
        <v>2021</v>
      </c>
      <c r="K7" s="133"/>
      <c r="L7" s="24"/>
      <c r="M7" s="132" t="s">
        <v>42</v>
      </c>
    </row>
    <row r="8" spans="2:13" ht="14.25" customHeight="1">
      <c r="B8" s="3"/>
      <c r="C8" s="139" t="s">
        <v>6</v>
      </c>
      <c r="D8" s="139"/>
      <c r="E8" s="24"/>
      <c r="F8" s="24"/>
      <c r="G8" s="24"/>
      <c r="H8" s="24"/>
      <c r="I8" s="139" t="s">
        <v>146</v>
      </c>
      <c r="J8" s="139"/>
      <c r="K8" s="24"/>
      <c r="L8" s="24"/>
      <c r="M8" s="4"/>
    </row>
    <row r="9" spans="2:13" ht="6" customHeight="1">
      <c r="B9" s="3"/>
      <c r="C9" s="24"/>
      <c r="D9" s="24"/>
      <c r="E9" s="24"/>
      <c r="F9" s="24"/>
      <c r="G9" s="24"/>
      <c r="H9" s="24"/>
      <c r="I9" s="116" t="s">
        <v>145</v>
      </c>
      <c r="J9" s="116"/>
      <c r="K9" s="24"/>
      <c r="L9" s="24"/>
      <c r="M9" s="4"/>
    </row>
    <row r="10" spans="2:13" ht="7.5" customHeight="1">
      <c r="B10" s="3"/>
      <c r="C10" s="116" t="s">
        <v>144</v>
      </c>
      <c r="D10" s="116"/>
      <c r="E10" s="24"/>
      <c r="F10" s="24"/>
      <c r="G10" s="24"/>
      <c r="H10" s="24"/>
      <c r="I10" s="116"/>
      <c r="J10" s="116"/>
      <c r="K10" s="24"/>
      <c r="L10" s="24"/>
      <c r="M10" s="4"/>
    </row>
    <row r="11" spans="2:13" ht="6.75" customHeight="1">
      <c r="B11" s="3"/>
      <c r="C11" s="116"/>
      <c r="D11" s="116"/>
      <c r="E11" s="24"/>
      <c r="F11" s="24"/>
      <c r="G11" s="24"/>
      <c r="H11" s="24"/>
      <c r="I11" s="24"/>
      <c r="J11" s="24"/>
      <c r="K11" s="24"/>
      <c r="L11" s="24"/>
      <c r="M11" s="4"/>
    </row>
    <row r="12" spans="2:13" ht="9" customHeight="1">
      <c r="B12" s="3"/>
      <c r="C12" s="24"/>
      <c r="D12" s="24"/>
      <c r="E12" s="24"/>
      <c r="F12" s="24"/>
      <c r="G12" s="145"/>
      <c r="H12" s="24"/>
      <c r="I12" s="120" t="s">
        <v>143</v>
      </c>
      <c r="J12" s="120"/>
      <c r="K12" s="122">
        <v>79674398.060000002</v>
      </c>
      <c r="L12" s="24"/>
      <c r="M12" s="121">
        <v>86112428.480000004</v>
      </c>
    </row>
    <row r="13" spans="2:13" ht="10.5" customHeight="1">
      <c r="B13" s="3"/>
      <c r="C13" s="120" t="s">
        <v>142</v>
      </c>
      <c r="D13" s="120"/>
      <c r="E13" s="122">
        <v>782121398.75</v>
      </c>
      <c r="F13" s="24"/>
      <c r="G13" s="122">
        <v>425256170.55000001</v>
      </c>
      <c r="H13" s="24"/>
      <c r="I13" s="120"/>
      <c r="J13" s="120"/>
      <c r="K13" s="122"/>
      <c r="L13" s="24"/>
      <c r="M13" s="121"/>
    </row>
    <row r="14" spans="2:13" ht="6.75" customHeight="1">
      <c r="B14" s="3"/>
      <c r="C14" s="120"/>
      <c r="D14" s="120"/>
      <c r="E14" s="122"/>
      <c r="F14" s="24"/>
      <c r="G14" s="122"/>
      <c r="H14" s="24"/>
      <c r="I14" s="24"/>
      <c r="J14" s="24"/>
      <c r="K14" s="24"/>
      <c r="L14" s="24"/>
      <c r="M14" s="4"/>
    </row>
    <row r="15" spans="2:13" ht="10.5" customHeight="1">
      <c r="B15" s="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4"/>
    </row>
    <row r="16" spans="2:13" ht="5.25" customHeight="1">
      <c r="B16" s="3"/>
      <c r="C16" s="120" t="s">
        <v>141</v>
      </c>
      <c r="D16" s="120"/>
      <c r="E16" s="144">
        <v>23073995.68</v>
      </c>
      <c r="F16" s="24"/>
      <c r="G16" s="144">
        <v>24038446.25</v>
      </c>
      <c r="H16" s="24"/>
      <c r="I16" s="120" t="s">
        <v>140</v>
      </c>
      <c r="J16" s="120"/>
      <c r="K16" s="122">
        <v>0</v>
      </c>
      <c r="L16" s="24"/>
      <c r="M16" s="121">
        <v>0</v>
      </c>
    </row>
    <row r="17" spans="2:13" ht="9" customHeight="1">
      <c r="B17" s="3"/>
      <c r="C17" s="120"/>
      <c r="D17" s="120"/>
      <c r="E17" s="144"/>
      <c r="F17" s="24"/>
      <c r="G17" s="144"/>
      <c r="H17" s="24"/>
      <c r="I17" s="120"/>
      <c r="J17" s="120"/>
      <c r="K17" s="122"/>
      <c r="L17" s="24"/>
      <c r="M17" s="121"/>
    </row>
    <row r="18" spans="2:13" ht="6" customHeight="1">
      <c r="B18" s="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4"/>
    </row>
    <row r="19" spans="2:13" ht="4.5" customHeight="1">
      <c r="B19" s="3"/>
      <c r="C19" s="24"/>
      <c r="D19" s="24"/>
      <c r="E19" s="24"/>
      <c r="F19" s="24"/>
      <c r="G19" s="24"/>
      <c r="H19" s="24"/>
      <c r="I19" s="120" t="s">
        <v>139</v>
      </c>
      <c r="J19" s="120"/>
      <c r="K19" s="122">
        <v>0</v>
      </c>
      <c r="L19" s="24"/>
      <c r="M19" s="121">
        <v>0</v>
      </c>
    </row>
    <row r="20" spans="2:13" ht="5.25" customHeight="1">
      <c r="B20" s="3"/>
      <c r="C20" s="120" t="s">
        <v>138</v>
      </c>
      <c r="D20" s="120"/>
      <c r="E20" s="122">
        <v>4862559.3099999996</v>
      </c>
      <c r="F20" s="24"/>
      <c r="G20" s="122">
        <v>35990936.799999997</v>
      </c>
      <c r="H20" s="24"/>
      <c r="I20" s="120"/>
      <c r="J20" s="120"/>
      <c r="K20" s="122"/>
      <c r="L20" s="24"/>
      <c r="M20" s="121"/>
    </row>
    <row r="21" spans="2:13" ht="9" customHeight="1">
      <c r="B21" s="3"/>
      <c r="C21" s="120"/>
      <c r="D21" s="120"/>
      <c r="E21" s="122"/>
      <c r="F21" s="24"/>
      <c r="G21" s="122"/>
      <c r="H21" s="24"/>
      <c r="I21" s="120"/>
      <c r="J21" s="120"/>
      <c r="K21" s="24"/>
      <c r="L21" s="24"/>
      <c r="M21" s="4"/>
    </row>
    <row r="22" spans="2:13" ht="6.75" customHeight="1">
      <c r="B22" s="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"/>
    </row>
    <row r="23" spans="2:13" ht="3.75" customHeight="1">
      <c r="B23" s="3"/>
      <c r="C23" s="24"/>
      <c r="D23" s="24"/>
      <c r="E23" s="24"/>
      <c r="F23" s="24"/>
      <c r="G23" s="24"/>
      <c r="H23" s="24"/>
      <c r="I23" s="120" t="s">
        <v>137</v>
      </c>
      <c r="J23" s="120"/>
      <c r="K23" s="122">
        <v>0</v>
      </c>
      <c r="L23" s="24"/>
      <c r="M23" s="121">
        <v>0</v>
      </c>
    </row>
    <row r="24" spans="2:13" ht="6" customHeight="1">
      <c r="B24" s="3"/>
      <c r="C24" s="120" t="s">
        <v>136</v>
      </c>
      <c r="D24" s="120"/>
      <c r="E24" s="122">
        <v>0</v>
      </c>
      <c r="F24" s="24"/>
      <c r="G24" s="122">
        <v>0</v>
      </c>
      <c r="H24" s="24"/>
      <c r="I24" s="120"/>
      <c r="J24" s="120"/>
      <c r="K24" s="122"/>
      <c r="L24" s="24"/>
      <c r="M24" s="121"/>
    </row>
    <row r="25" spans="2:13" ht="8.25" customHeight="1">
      <c r="B25" s="3"/>
      <c r="C25" s="120"/>
      <c r="D25" s="120"/>
      <c r="E25" s="122"/>
      <c r="F25" s="24"/>
      <c r="G25" s="122"/>
      <c r="H25" s="24"/>
      <c r="I25" s="120"/>
      <c r="J25" s="120"/>
      <c r="K25" s="24"/>
      <c r="L25" s="24"/>
      <c r="M25" s="4"/>
    </row>
    <row r="26" spans="2:13" ht="7.5" customHeight="1">
      <c r="B26" s="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4"/>
    </row>
    <row r="27" spans="2:13" ht="3" customHeight="1">
      <c r="B27" s="3"/>
      <c r="C27" s="24"/>
      <c r="D27" s="24"/>
      <c r="E27" s="24"/>
      <c r="F27" s="24"/>
      <c r="G27" s="24"/>
      <c r="H27" s="24"/>
      <c r="I27" s="120" t="s">
        <v>135</v>
      </c>
      <c r="J27" s="120"/>
      <c r="K27" s="122">
        <v>0</v>
      </c>
      <c r="L27" s="24"/>
      <c r="M27" s="121">
        <v>0</v>
      </c>
    </row>
    <row r="28" spans="2:13" ht="6.75" customHeight="1">
      <c r="B28" s="3"/>
      <c r="C28" s="120" t="s">
        <v>134</v>
      </c>
      <c r="D28" s="120"/>
      <c r="E28" s="122">
        <v>3583342.44</v>
      </c>
      <c r="F28" s="24"/>
      <c r="G28" s="122">
        <v>2402600</v>
      </c>
      <c r="H28" s="24"/>
      <c r="I28" s="120"/>
      <c r="J28" s="120"/>
      <c r="K28" s="122"/>
      <c r="L28" s="24"/>
      <c r="M28" s="121"/>
    </row>
    <row r="29" spans="2:13" ht="7.5" customHeight="1">
      <c r="B29" s="3"/>
      <c r="C29" s="120"/>
      <c r="D29" s="120"/>
      <c r="E29" s="122"/>
      <c r="F29" s="24"/>
      <c r="G29" s="122"/>
      <c r="H29" s="24"/>
      <c r="I29" s="120"/>
      <c r="J29" s="120"/>
      <c r="K29" s="24"/>
      <c r="L29" s="24"/>
      <c r="M29" s="4"/>
    </row>
    <row r="30" spans="2:13" ht="8.25" customHeight="1">
      <c r="B30" s="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4"/>
    </row>
    <row r="31" spans="2:13" ht="2.25" customHeight="1">
      <c r="B31" s="3"/>
      <c r="C31" s="24"/>
      <c r="D31" s="24"/>
      <c r="E31" s="24"/>
      <c r="F31" s="24"/>
      <c r="G31" s="24"/>
      <c r="H31" s="24"/>
      <c r="I31" s="120" t="s">
        <v>133</v>
      </c>
      <c r="J31" s="120"/>
      <c r="K31" s="122">
        <v>5549499.1500000004</v>
      </c>
      <c r="L31" s="24"/>
      <c r="M31" s="121">
        <v>5764932.4500000002</v>
      </c>
    </row>
    <row r="32" spans="2:13" ht="7.5" customHeight="1">
      <c r="B32" s="3"/>
      <c r="C32" s="120" t="s">
        <v>132</v>
      </c>
      <c r="D32" s="120"/>
      <c r="E32" s="144">
        <v>0</v>
      </c>
      <c r="F32" s="24"/>
      <c r="G32" s="144">
        <v>0</v>
      </c>
      <c r="H32" s="24"/>
      <c r="I32" s="120"/>
      <c r="J32" s="120"/>
      <c r="K32" s="122"/>
      <c r="L32" s="24"/>
      <c r="M32" s="121"/>
    </row>
    <row r="33" spans="2:13" ht="6.75" customHeight="1">
      <c r="B33" s="3"/>
      <c r="C33" s="120"/>
      <c r="D33" s="120"/>
      <c r="E33" s="144"/>
      <c r="F33" s="24"/>
      <c r="G33" s="144"/>
      <c r="H33" s="24"/>
      <c r="I33" s="120"/>
      <c r="J33" s="120"/>
      <c r="K33" s="24"/>
      <c r="L33" s="24"/>
      <c r="M33" s="4"/>
    </row>
    <row r="34" spans="2:13" ht="9" customHeight="1">
      <c r="B34" s="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"/>
    </row>
    <row r="35" spans="2:13" ht="1.5" customHeight="1">
      <c r="B35" s="3"/>
      <c r="C35" s="24"/>
      <c r="D35" s="24"/>
      <c r="E35" s="24"/>
      <c r="F35" s="24"/>
      <c r="G35" s="24"/>
      <c r="H35" s="24"/>
      <c r="I35" s="120" t="s">
        <v>131</v>
      </c>
      <c r="J35" s="120"/>
      <c r="K35" s="122">
        <v>0</v>
      </c>
      <c r="L35" s="24"/>
      <c r="M35" s="121">
        <v>0</v>
      </c>
    </row>
    <row r="36" spans="2:13" ht="4.5" customHeight="1">
      <c r="B36" s="3"/>
      <c r="C36" s="120" t="s">
        <v>130</v>
      </c>
      <c r="D36" s="120"/>
      <c r="E36" s="122">
        <v>0</v>
      </c>
      <c r="F36" s="24"/>
      <c r="G36" s="122">
        <v>0</v>
      </c>
      <c r="H36" s="24"/>
      <c r="I36" s="120"/>
      <c r="J36" s="120"/>
      <c r="K36" s="122"/>
      <c r="L36" s="24"/>
      <c r="M36" s="121"/>
    </row>
    <row r="37" spans="2:13" ht="9.75" customHeight="1">
      <c r="B37" s="3"/>
      <c r="C37" s="120"/>
      <c r="D37" s="120"/>
      <c r="E37" s="122"/>
      <c r="F37" s="24"/>
      <c r="G37" s="122"/>
      <c r="H37" s="24"/>
      <c r="I37" s="120"/>
      <c r="J37" s="120"/>
      <c r="K37" s="122"/>
      <c r="L37" s="24"/>
      <c r="M37" s="121"/>
    </row>
    <row r="38" spans="2:13" ht="5.25" customHeight="1">
      <c r="B38" s="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4"/>
    </row>
    <row r="39" spans="2:13" ht="7.5" customHeight="1">
      <c r="B39" s="3"/>
      <c r="C39" s="24"/>
      <c r="D39" s="24"/>
      <c r="E39" s="143"/>
      <c r="F39" s="24"/>
      <c r="G39" s="143"/>
      <c r="H39" s="24"/>
      <c r="I39" s="120" t="s">
        <v>129</v>
      </c>
      <c r="J39" s="120"/>
      <c r="K39" s="122">
        <v>332448417.36000001</v>
      </c>
      <c r="L39" s="24"/>
      <c r="M39" s="121">
        <v>332448417.36000001</v>
      </c>
    </row>
    <row r="40" spans="2:13" ht="3" customHeight="1">
      <c r="B40" s="3"/>
      <c r="C40" s="116" t="s">
        <v>128</v>
      </c>
      <c r="D40" s="116"/>
      <c r="E40" s="114">
        <f>E13+E16+E20+E24+E28-E32+E36</f>
        <v>813641296.17999995</v>
      </c>
      <c r="F40" s="24"/>
      <c r="G40" s="114">
        <f>G13+G16+G20+G24+G28-G32+G36</f>
        <v>487688153.60000002</v>
      </c>
      <c r="H40" s="24"/>
      <c r="I40" s="120"/>
      <c r="J40" s="120"/>
      <c r="K40" s="122"/>
      <c r="L40" s="24"/>
      <c r="M40" s="121"/>
    </row>
    <row r="41" spans="2:13" ht="9" customHeight="1">
      <c r="B41" s="3"/>
      <c r="C41" s="116"/>
      <c r="D41" s="116"/>
      <c r="E41" s="114"/>
      <c r="F41" s="24"/>
      <c r="G41" s="114"/>
      <c r="H41" s="24"/>
      <c r="I41" s="120"/>
      <c r="J41" s="120"/>
      <c r="K41" s="24"/>
      <c r="L41" s="24"/>
      <c r="M41" s="4"/>
    </row>
    <row r="42" spans="2:13" ht="3.75" customHeight="1">
      <c r="B42" s="3"/>
      <c r="C42" s="116"/>
      <c r="D42" s="116"/>
      <c r="E42" s="24"/>
      <c r="F42" s="24"/>
      <c r="G42" s="24"/>
      <c r="H42" s="24"/>
      <c r="I42" s="116" t="s">
        <v>127</v>
      </c>
      <c r="J42" s="116"/>
      <c r="K42" s="114">
        <f>SUM(K12:K40)</f>
        <v>417672314.57000005</v>
      </c>
      <c r="L42" s="24"/>
      <c r="M42" s="113">
        <f>SUM(M12:M40)</f>
        <v>424325778.29000002</v>
      </c>
    </row>
    <row r="43" spans="2:13" ht="2.25" customHeight="1">
      <c r="B43" s="3"/>
      <c r="C43" s="24"/>
      <c r="D43" s="24"/>
      <c r="E43" s="24"/>
      <c r="F43" s="24"/>
      <c r="G43" s="24"/>
      <c r="H43" s="24"/>
      <c r="I43" s="116"/>
      <c r="J43" s="116"/>
      <c r="K43" s="114"/>
      <c r="L43" s="24"/>
      <c r="M43" s="113"/>
    </row>
    <row r="44" spans="2:13" ht="9.75" customHeight="1">
      <c r="B44" s="3"/>
      <c r="C44" s="24"/>
      <c r="D44" s="24"/>
      <c r="E44" s="143"/>
      <c r="F44" s="24"/>
      <c r="G44" s="143"/>
      <c r="H44" s="24"/>
      <c r="I44" s="116"/>
      <c r="J44" s="116"/>
      <c r="K44" s="114"/>
      <c r="L44" s="24"/>
      <c r="M44" s="113"/>
    </row>
    <row r="45" spans="2:13" ht="13.5" customHeight="1">
      <c r="B45" s="3"/>
      <c r="C45" s="24"/>
      <c r="D45" s="24"/>
      <c r="E45" s="24"/>
      <c r="F45" s="24"/>
      <c r="G45" s="24"/>
      <c r="H45" s="24"/>
      <c r="I45" s="128"/>
      <c r="J45" s="128"/>
      <c r="K45" s="83"/>
      <c r="L45" s="24"/>
      <c r="M45" s="82"/>
    </row>
    <row r="46" spans="2:13" ht="7.5" customHeight="1">
      <c r="B46" s="3"/>
      <c r="C46" s="116" t="s">
        <v>126</v>
      </c>
      <c r="D46" s="116"/>
      <c r="E46" s="24"/>
      <c r="F46" s="24"/>
      <c r="G46" s="24"/>
      <c r="H46" s="24"/>
      <c r="I46" s="116" t="s">
        <v>125</v>
      </c>
      <c r="J46" s="116"/>
      <c r="K46" s="24"/>
      <c r="L46" s="24"/>
      <c r="M46" s="4"/>
    </row>
    <row r="47" spans="2:13" ht="6.75" customHeight="1">
      <c r="B47" s="3"/>
      <c r="C47" s="116"/>
      <c r="D47" s="116"/>
      <c r="E47" s="24"/>
      <c r="F47" s="24"/>
      <c r="G47" s="24"/>
      <c r="H47" s="24"/>
      <c r="I47" s="140"/>
      <c r="J47" s="116"/>
      <c r="K47" s="24"/>
      <c r="L47" s="24"/>
      <c r="M47" s="4"/>
    </row>
    <row r="48" spans="2:13" ht="8.25" customHeight="1">
      <c r="B48" s="3"/>
      <c r="C48" s="120" t="s">
        <v>124</v>
      </c>
      <c r="D48" s="120"/>
      <c r="E48" s="122">
        <v>967248615.80999994</v>
      </c>
      <c r="F48" s="24"/>
      <c r="G48" s="122">
        <v>946651180.65999997</v>
      </c>
      <c r="H48" s="24"/>
      <c r="I48" s="24"/>
      <c r="J48" s="24"/>
      <c r="K48" s="24"/>
      <c r="L48" s="24"/>
      <c r="M48" s="4"/>
    </row>
    <row r="49" spans="2:13" ht="5.25" customHeight="1">
      <c r="B49" s="3"/>
      <c r="C49" s="120"/>
      <c r="D49" s="120"/>
      <c r="E49" s="122"/>
      <c r="F49" s="24"/>
      <c r="G49" s="122"/>
      <c r="H49" s="24"/>
      <c r="I49" s="120" t="s">
        <v>123</v>
      </c>
      <c r="J49" s="120"/>
      <c r="K49" s="122">
        <v>0</v>
      </c>
      <c r="L49" s="24"/>
      <c r="M49" s="121">
        <v>0</v>
      </c>
    </row>
    <row r="50" spans="2:13" ht="6" customHeight="1">
      <c r="B50" s="3"/>
      <c r="C50" s="24"/>
      <c r="D50" s="24"/>
      <c r="E50" s="24"/>
      <c r="F50" s="24"/>
      <c r="G50" s="24"/>
      <c r="H50" s="24"/>
      <c r="I50" s="120"/>
      <c r="J50" s="120"/>
      <c r="K50" s="122"/>
      <c r="L50" s="24"/>
      <c r="M50" s="121"/>
    </row>
    <row r="51" spans="2:13" ht="6" customHeight="1">
      <c r="B51" s="3"/>
      <c r="C51" s="24"/>
      <c r="D51" s="24"/>
      <c r="E51" s="24"/>
      <c r="F51" s="24"/>
      <c r="G51" s="24"/>
      <c r="H51" s="24"/>
      <c r="I51" s="140"/>
      <c r="J51" s="140"/>
      <c r="K51" s="24"/>
      <c r="L51" s="24"/>
      <c r="M51" s="4"/>
    </row>
    <row r="52" spans="2:13" ht="9" customHeight="1">
      <c r="B52" s="3"/>
      <c r="C52" s="120" t="s">
        <v>122</v>
      </c>
      <c r="D52" s="120"/>
      <c r="E52" s="122">
        <v>106013340.7</v>
      </c>
      <c r="F52" s="24"/>
      <c r="G52" s="122">
        <v>110193172.47</v>
      </c>
      <c r="H52" s="24"/>
      <c r="I52" s="24"/>
      <c r="J52" s="24"/>
      <c r="K52" s="24"/>
      <c r="L52" s="24"/>
      <c r="M52" s="4"/>
    </row>
    <row r="53" spans="2:13" ht="4.5" customHeight="1">
      <c r="B53" s="3"/>
      <c r="C53" s="120"/>
      <c r="D53" s="120"/>
      <c r="E53" s="122"/>
      <c r="F53" s="24"/>
      <c r="G53" s="122"/>
      <c r="H53" s="24"/>
      <c r="I53" s="120" t="s">
        <v>121</v>
      </c>
      <c r="J53" s="120"/>
      <c r="K53" s="122">
        <v>0</v>
      </c>
      <c r="L53" s="24"/>
      <c r="M53" s="121">
        <v>0</v>
      </c>
    </row>
    <row r="54" spans="2:13" ht="6.75" customHeight="1">
      <c r="B54" s="3"/>
      <c r="C54" s="24"/>
      <c r="D54" s="24"/>
      <c r="E54" s="24"/>
      <c r="F54" s="24"/>
      <c r="G54" s="24"/>
      <c r="H54" s="24"/>
      <c r="I54" s="120"/>
      <c r="J54" s="120"/>
      <c r="K54" s="122"/>
      <c r="L54" s="24"/>
      <c r="M54" s="121"/>
    </row>
    <row r="55" spans="2:13" ht="3.75" customHeight="1">
      <c r="B55" s="3"/>
      <c r="C55" s="24"/>
      <c r="D55" s="24"/>
      <c r="E55" s="24"/>
      <c r="F55" s="24"/>
      <c r="G55" s="24"/>
      <c r="H55" s="24"/>
      <c r="I55" s="140"/>
      <c r="J55" s="140"/>
      <c r="K55" s="24"/>
      <c r="L55" s="24"/>
      <c r="M55" s="4"/>
    </row>
    <row r="56" spans="2:13" ht="6.75" customHeight="1">
      <c r="B56" s="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4"/>
    </row>
    <row r="57" spans="2:13" ht="9.75" customHeight="1">
      <c r="B57" s="3"/>
      <c r="C57" s="120" t="s">
        <v>120</v>
      </c>
      <c r="D57" s="120"/>
      <c r="E57" s="122">
        <v>10734259248.059999</v>
      </c>
      <c r="F57" s="24"/>
      <c r="G57" s="122">
        <v>10707710473.870001</v>
      </c>
      <c r="H57" s="24"/>
      <c r="I57" s="120" t="s">
        <v>119</v>
      </c>
      <c r="J57" s="120"/>
      <c r="K57" s="79">
        <v>0</v>
      </c>
      <c r="L57" s="24"/>
      <c r="M57" s="78">
        <v>0</v>
      </c>
    </row>
    <row r="58" spans="2:13" ht="3" customHeight="1">
      <c r="B58" s="3"/>
      <c r="C58" s="140"/>
      <c r="D58" s="140"/>
      <c r="E58" s="122"/>
      <c r="F58" s="24"/>
      <c r="G58" s="122"/>
      <c r="H58" s="24"/>
      <c r="I58" s="120"/>
      <c r="J58" s="120"/>
      <c r="K58" s="24"/>
      <c r="L58" s="24"/>
      <c r="M58" s="4"/>
    </row>
    <row r="59" spans="2:13" ht="6" customHeight="1"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4"/>
    </row>
    <row r="60" spans="2:13" ht="10.5" customHeight="1">
      <c r="B60" s="3"/>
      <c r="C60" s="120" t="s">
        <v>118</v>
      </c>
      <c r="D60" s="120"/>
      <c r="E60" s="122">
        <v>770727605.25</v>
      </c>
      <c r="F60" s="24"/>
      <c r="G60" s="122">
        <v>775199758.02999997</v>
      </c>
      <c r="H60" s="24"/>
      <c r="I60" s="24"/>
      <c r="J60" s="24"/>
      <c r="K60" s="24"/>
      <c r="L60" s="24"/>
      <c r="M60" s="4"/>
    </row>
    <row r="61" spans="2:13" ht="3" customHeight="1">
      <c r="B61" s="3"/>
      <c r="C61" s="120"/>
      <c r="D61" s="120"/>
      <c r="E61" s="122"/>
      <c r="F61" s="24"/>
      <c r="G61" s="122"/>
      <c r="H61" s="24"/>
      <c r="I61" s="120" t="s">
        <v>117</v>
      </c>
      <c r="J61" s="120"/>
      <c r="K61" s="122">
        <v>0</v>
      </c>
      <c r="L61" s="24"/>
      <c r="M61" s="121">
        <v>0</v>
      </c>
    </row>
    <row r="62" spans="2:13" ht="6.75" customHeight="1">
      <c r="B62" s="3"/>
      <c r="C62" s="24"/>
      <c r="D62" s="24"/>
      <c r="E62" s="24"/>
      <c r="F62" s="24"/>
      <c r="G62" s="24"/>
      <c r="H62" s="24"/>
      <c r="I62" s="120"/>
      <c r="J62" s="120"/>
      <c r="K62" s="122"/>
      <c r="L62" s="24"/>
      <c r="M62" s="121"/>
    </row>
    <row r="63" spans="2:13" ht="5.25" customHeight="1">
      <c r="B63" s="3"/>
      <c r="C63" s="24"/>
      <c r="D63" s="24"/>
      <c r="E63" s="24"/>
      <c r="F63" s="24"/>
      <c r="G63" s="24"/>
      <c r="H63" s="24"/>
      <c r="I63" s="140"/>
      <c r="J63" s="140"/>
      <c r="K63" s="140"/>
      <c r="L63" s="24"/>
      <c r="M63" s="142"/>
    </row>
    <row r="64" spans="2:13" ht="5.25" customHeight="1">
      <c r="B64" s="3"/>
      <c r="C64" s="120" t="s">
        <v>116</v>
      </c>
      <c r="D64" s="120"/>
      <c r="E64" s="122">
        <v>19737616.989999998</v>
      </c>
      <c r="F64" s="24"/>
      <c r="G64" s="122">
        <v>19600531.890000001</v>
      </c>
      <c r="H64" s="24"/>
      <c r="I64" s="24"/>
      <c r="J64" s="24"/>
      <c r="K64" s="24"/>
      <c r="L64" s="24"/>
      <c r="M64" s="4"/>
    </row>
    <row r="65" spans="2:13" ht="5.25" customHeight="1">
      <c r="B65" s="3"/>
      <c r="C65" s="120"/>
      <c r="D65" s="120"/>
      <c r="E65" s="122"/>
      <c r="F65" s="24"/>
      <c r="G65" s="122"/>
      <c r="H65" s="24"/>
      <c r="I65" s="120" t="s">
        <v>115</v>
      </c>
      <c r="J65" s="120"/>
      <c r="K65" s="122">
        <v>8137216282.6300001</v>
      </c>
      <c r="L65" s="24"/>
      <c r="M65" s="121">
        <v>7869320339.0200005</v>
      </c>
    </row>
    <row r="66" spans="2:13" ht="7.5" customHeight="1">
      <c r="B66" s="3"/>
      <c r="C66" s="120"/>
      <c r="D66" s="120"/>
      <c r="E66" s="24"/>
      <c r="F66" s="24"/>
      <c r="G66" s="24"/>
      <c r="H66" s="24"/>
      <c r="I66" s="120"/>
      <c r="J66" s="120"/>
      <c r="K66" s="122"/>
      <c r="L66" s="24"/>
      <c r="M66" s="121"/>
    </row>
    <row r="67" spans="2:13" ht="1.5" customHeight="1">
      <c r="B67" s="3"/>
      <c r="C67" s="24"/>
      <c r="D67" s="24"/>
      <c r="E67" s="24"/>
      <c r="F67" s="24"/>
      <c r="G67" s="24"/>
      <c r="H67" s="24"/>
      <c r="I67" s="120"/>
      <c r="J67" s="120"/>
      <c r="K67" s="24"/>
      <c r="L67" s="24"/>
      <c r="M67" s="4"/>
    </row>
    <row r="68" spans="2:13" ht="6" customHeight="1"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4"/>
    </row>
    <row r="69" spans="2:13" ht="5.25" customHeight="1">
      <c r="B69" s="3"/>
      <c r="C69" s="120" t="s">
        <v>114</v>
      </c>
      <c r="D69" s="120"/>
      <c r="E69" s="141">
        <v>607222178.66999996</v>
      </c>
      <c r="F69" s="24"/>
      <c r="G69" s="141">
        <v>599337369.33000004</v>
      </c>
      <c r="H69" s="24"/>
      <c r="I69" s="24"/>
      <c r="J69" s="24"/>
      <c r="K69" s="24"/>
      <c r="L69" s="24"/>
      <c r="M69" s="4"/>
    </row>
    <row r="70" spans="2:13" ht="5.25" customHeight="1">
      <c r="B70" s="3"/>
      <c r="C70" s="120"/>
      <c r="D70" s="120"/>
      <c r="E70" s="141"/>
      <c r="F70" s="24"/>
      <c r="G70" s="141"/>
      <c r="H70" s="24"/>
      <c r="I70" s="120" t="s">
        <v>113</v>
      </c>
      <c r="J70" s="120"/>
      <c r="K70" s="122">
        <v>0</v>
      </c>
      <c r="L70" s="24"/>
      <c r="M70" s="121">
        <v>0</v>
      </c>
    </row>
    <row r="71" spans="2:13" ht="8.25" customHeight="1">
      <c r="B71" s="3"/>
      <c r="C71" s="120"/>
      <c r="D71" s="120"/>
      <c r="E71" s="24"/>
      <c r="F71" s="24"/>
      <c r="G71" s="24"/>
      <c r="H71" s="24"/>
      <c r="I71" s="120"/>
      <c r="J71" s="120"/>
      <c r="K71" s="122"/>
      <c r="L71" s="24"/>
      <c r="M71" s="121"/>
    </row>
    <row r="72" spans="2:13" ht="0.75" customHeight="1">
      <c r="B72" s="3"/>
      <c r="C72" s="24"/>
      <c r="D72" s="24"/>
      <c r="E72" s="24"/>
      <c r="F72" s="24"/>
      <c r="G72" s="24"/>
      <c r="H72" s="24"/>
      <c r="I72" s="120"/>
      <c r="J72" s="120"/>
      <c r="K72" s="24"/>
      <c r="L72" s="24"/>
      <c r="M72" s="4"/>
    </row>
    <row r="73" spans="2:13" ht="6" customHeight="1"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4"/>
    </row>
    <row r="74" spans="2:13" ht="5.25" customHeight="1">
      <c r="B74" s="3"/>
      <c r="C74" s="120" t="s">
        <v>112</v>
      </c>
      <c r="D74" s="120"/>
      <c r="E74" s="122">
        <v>0</v>
      </c>
      <c r="F74" s="24"/>
      <c r="G74" s="122">
        <v>0</v>
      </c>
      <c r="H74" s="24"/>
      <c r="I74" s="116" t="s">
        <v>111</v>
      </c>
      <c r="J74" s="116"/>
      <c r="K74" s="114">
        <f>SUM(K49:K73)</f>
        <v>8137216282.6300001</v>
      </c>
      <c r="L74" s="24"/>
      <c r="M74" s="113">
        <f>SUM(M49:M73)</f>
        <v>7869320339.0200005</v>
      </c>
    </row>
    <row r="75" spans="2:13" ht="6" customHeight="1">
      <c r="B75" s="3"/>
      <c r="C75" s="120"/>
      <c r="D75" s="120"/>
      <c r="E75" s="122"/>
      <c r="F75" s="24"/>
      <c r="G75" s="122"/>
      <c r="H75" s="24"/>
      <c r="I75" s="116"/>
      <c r="J75" s="116"/>
      <c r="K75" s="114"/>
      <c r="L75" s="24"/>
      <c r="M75" s="113"/>
    </row>
    <row r="76" spans="2:13" ht="7.5" customHeight="1">
      <c r="B76" s="3"/>
      <c r="C76" s="120"/>
      <c r="D76" s="120"/>
      <c r="E76" s="24"/>
      <c r="F76" s="24"/>
      <c r="G76" s="24"/>
      <c r="H76" s="24"/>
      <c r="I76" s="116"/>
      <c r="J76" s="116"/>
      <c r="K76" s="24"/>
      <c r="L76" s="24"/>
      <c r="M76" s="4"/>
    </row>
    <row r="77" spans="2:13" ht="6.75" customHeight="1"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4"/>
    </row>
    <row r="78" spans="2:13" ht="5.25" customHeight="1">
      <c r="B78" s="3"/>
      <c r="C78" s="120" t="s">
        <v>110</v>
      </c>
      <c r="D78" s="120"/>
      <c r="E78" s="141">
        <v>867244.52</v>
      </c>
      <c r="F78" s="24"/>
      <c r="G78" s="122">
        <v>872297.15</v>
      </c>
      <c r="H78" s="24"/>
      <c r="I78" s="116" t="s">
        <v>109</v>
      </c>
      <c r="J78" s="116"/>
      <c r="K78" s="114">
        <f>K42+K74</f>
        <v>8554888597.1999998</v>
      </c>
      <c r="L78" s="24"/>
      <c r="M78" s="113">
        <f>M42+M74</f>
        <v>8293646117.3100004</v>
      </c>
    </row>
    <row r="79" spans="2:13" ht="6" customHeight="1">
      <c r="B79" s="3"/>
      <c r="C79" s="120"/>
      <c r="D79" s="120"/>
      <c r="E79" s="141"/>
      <c r="F79" s="24"/>
      <c r="G79" s="122"/>
      <c r="H79" s="24"/>
      <c r="I79" s="116"/>
      <c r="J79" s="116"/>
      <c r="K79" s="114"/>
      <c r="L79" s="24"/>
      <c r="M79" s="113"/>
    </row>
    <row r="80" spans="2:13" ht="7.5" customHeight="1">
      <c r="B80" s="3"/>
      <c r="C80" s="120"/>
      <c r="D80" s="120"/>
      <c r="E80" s="24"/>
      <c r="F80" s="24"/>
      <c r="G80" s="24"/>
      <c r="H80" s="24"/>
      <c r="I80" s="116"/>
      <c r="J80" s="116"/>
      <c r="K80" s="24"/>
      <c r="L80" s="24"/>
      <c r="M80" s="4"/>
    </row>
    <row r="81" spans="2:13" ht="6" customHeight="1">
      <c r="B81" s="3"/>
      <c r="C81" s="24"/>
      <c r="D81" s="24"/>
      <c r="E81" s="24"/>
      <c r="F81" s="24"/>
      <c r="G81" s="24"/>
      <c r="H81" s="24"/>
      <c r="I81" s="139" t="s">
        <v>108</v>
      </c>
      <c r="J81" s="139"/>
      <c r="K81" s="24"/>
      <c r="L81" s="24"/>
      <c r="M81" s="4"/>
    </row>
    <row r="82" spans="2:13" ht="8.25" customHeight="1">
      <c r="B82" s="3"/>
      <c r="C82" s="120" t="s">
        <v>107</v>
      </c>
      <c r="D82" s="120"/>
      <c r="E82" s="122">
        <v>0</v>
      </c>
      <c r="F82" s="24"/>
      <c r="G82" s="122">
        <v>0</v>
      </c>
      <c r="H82" s="24"/>
      <c r="I82" s="140"/>
      <c r="J82" s="139"/>
      <c r="K82" s="24"/>
      <c r="L82" s="24"/>
      <c r="M82" s="4"/>
    </row>
    <row r="83" spans="2:13" ht="5.25" customHeight="1">
      <c r="B83" s="3"/>
      <c r="C83" s="120"/>
      <c r="D83" s="120"/>
      <c r="E83" s="122"/>
      <c r="F83" s="24"/>
      <c r="G83" s="122"/>
      <c r="H83" s="24"/>
      <c r="I83" s="116" t="s">
        <v>106</v>
      </c>
      <c r="J83" s="116"/>
      <c r="K83" s="114">
        <f>SUM(K87:K93)</f>
        <v>435033.02</v>
      </c>
      <c r="L83" s="138"/>
      <c r="M83" s="113">
        <f>SUM(M87)</f>
        <v>475044.32</v>
      </c>
    </row>
    <row r="84" spans="2:13" ht="6.75" customHeight="1">
      <c r="B84" s="3"/>
      <c r="C84" s="24"/>
      <c r="D84" s="24"/>
      <c r="E84" s="24"/>
      <c r="F84" s="24"/>
      <c r="G84" s="24"/>
      <c r="H84" s="24"/>
      <c r="I84" s="116"/>
      <c r="J84" s="116"/>
      <c r="K84" s="114"/>
      <c r="L84" s="138"/>
      <c r="M84" s="113"/>
    </row>
    <row r="85" spans="2:13" ht="3" customHeight="1">
      <c r="B85" s="3"/>
      <c r="C85" s="24"/>
      <c r="D85" s="24"/>
      <c r="E85" s="24"/>
      <c r="F85" s="24"/>
      <c r="G85" s="24"/>
      <c r="H85" s="24"/>
      <c r="I85" s="116"/>
      <c r="J85" s="116"/>
      <c r="K85" s="114"/>
      <c r="L85" s="138"/>
      <c r="M85" s="82"/>
    </row>
    <row r="86" spans="2:13" ht="5.25" customHeight="1"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4"/>
    </row>
    <row r="87" spans="2:13" ht="12.75" customHeight="1">
      <c r="B87" s="3"/>
      <c r="C87" s="116" t="s">
        <v>105</v>
      </c>
      <c r="D87" s="116"/>
      <c r="E87" s="83">
        <f>E48+E52+E57+E60+E64-E69-E78</f>
        <v>11989897003.619999</v>
      </c>
      <c r="F87" s="83">
        <f>F48+F52+F57+F60+F64-F69-F78</f>
        <v>0</v>
      </c>
      <c r="G87" s="83">
        <f>G48+G52+G57+G60+G64-G69-G78</f>
        <v>11959145450.440001</v>
      </c>
      <c r="H87" s="24"/>
      <c r="I87" s="120" t="s">
        <v>50</v>
      </c>
      <c r="J87" s="120"/>
      <c r="K87" s="122">
        <v>435033.02</v>
      </c>
      <c r="L87" s="24"/>
      <c r="M87" s="121">
        <v>475044.32</v>
      </c>
    </row>
    <row r="88" spans="2:13" ht="6" customHeight="1">
      <c r="B88" s="3"/>
      <c r="C88" s="24"/>
      <c r="D88" s="24"/>
      <c r="E88" s="24"/>
      <c r="F88" s="24"/>
      <c r="G88" s="24"/>
      <c r="H88" s="24"/>
      <c r="I88" s="24"/>
      <c r="J88" s="24"/>
      <c r="K88" s="122"/>
      <c r="L88" s="24"/>
      <c r="M88" s="121"/>
    </row>
    <row r="89" spans="2:13" ht="5.25" customHeight="1">
      <c r="B89" s="3"/>
      <c r="C89" s="24"/>
      <c r="D89" s="24"/>
      <c r="E89" s="24"/>
      <c r="F89" s="24"/>
      <c r="G89" s="25"/>
      <c r="H89" s="24"/>
      <c r="I89" s="24"/>
      <c r="J89" s="24"/>
      <c r="K89" s="24"/>
      <c r="L89" s="24"/>
      <c r="M89" s="4"/>
    </row>
    <row r="90" spans="2:13" ht="12.75" customHeight="1">
      <c r="B90" s="3"/>
      <c r="C90" s="116" t="s">
        <v>104</v>
      </c>
      <c r="D90" s="116"/>
      <c r="E90" s="83">
        <f>E40+E87</f>
        <v>12803538299.799999</v>
      </c>
      <c r="F90" s="24"/>
      <c r="G90" s="83">
        <f>G40+G87</f>
        <v>12446833604.040001</v>
      </c>
      <c r="H90" s="24"/>
      <c r="I90" s="120" t="s">
        <v>103</v>
      </c>
      <c r="J90" s="120"/>
      <c r="K90" s="79">
        <v>0</v>
      </c>
      <c r="L90" s="24"/>
      <c r="M90" s="78">
        <v>0</v>
      </c>
    </row>
    <row r="91" spans="2:13" ht="6" customHeight="1"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4"/>
    </row>
    <row r="92" spans="2:13" ht="5.25" customHeight="1"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4"/>
    </row>
    <row r="93" spans="2:13" ht="12.75" customHeight="1">
      <c r="B93" s="3"/>
      <c r="C93" s="24"/>
      <c r="D93" s="24"/>
      <c r="E93" s="24"/>
      <c r="F93" s="24"/>
      <c r="G93" s="24"/>
      <c r="H93" s="24"/>
      <c r="I93" s="120" t="s">
        <v>102</v>
      </c>
      <c r="J93" s="120"/>
      <c r="K93" s="79">
        <v>0</v>
      </c>
      <c r="L93" s="24"/>
      <c r="M93" s="78">
        <v>0</v>
      </c>
    </row>
    <row r="94" spans="2:13" ht="6" customHeight="1"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4"/>
    </row>
    <row r="95" spans="2:13" ht="5.25" customHeight="1">
      <c r="B95" s="3"/>
      <c r="C95" s="24"/>
      <c r="D95" s="24"/>
      <c r="E95" s="24"/>
      <c r="F95" s="24"/>
      <c r="G95" s="24"/>
      <c r="H95" s="24"/>
      <c r="I95" s="116"/>
      <c r="J95" s="116"/>
      <c r="K95" s="114"/>
      <c r="L95" s="24"/>
      <c r="M95" s="113"/>
    </row>
    <row r="96" spans="2:13" ht="9.75" customHeight="1">
      <c r="B96" s="3"/>
      <c r="C96" s="24"/>
      <c r="D96" s="24"/>
      <c r="E96" s="24"/>
      <c r="F96" s="24"/>
      <c r="G96" s="24"/>
      <c r="H96" s="24"/>
      <c r="I96" s="116"/>
      <c r="J96" s="116"/>
      <c r="K96" s="114"/>
      <c r="L96" s="24"/>
      <c r="M96" s="113"/>
    </row>
    <row r="97" spans="2:13" ht="6" customHeight="1"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4"/>
    </row>
    <row r="98" spans="2:13" ht="12.75" customHeight="1">
      <c r="B98" s="95" t="str">
        <f>B2</f>
        <v>MUNICIPIO DE MÉRIDA YUCATÁN
ESTADO DE SITUACIÓN FINANCIERA
AL 31 DE MARZO DE 2021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3"/>
    </row>
    <row r="99" spans="2:13" ht="12.75" customHeight="1">
      <c r="B99" s="92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0"/>
    </row>
    <row r="100" spans="2:13" ht="12" customHeight="1">
      <c r="B100" s="92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0"/>
    </row>
    <row r="101" spans="2:13" ht="15.75" customHeight="1">
      <c r="B101" s="137" t="s">
        <v>29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5"/>
    </row>
    <row r="102" spans="2:13" ht="6.75" customHeight="1"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4"/>
    </row>
    <row r="103" spans="2:13" ht="14.25" customHeight="1">
      <c r="B103" s="3"/>
      <c r="C103" s="24"/>
      <c r="D103" s="133">
        <v>2021</v>
      </c>
      <c r="E103" s="133"/>
      <c r="F103" s="24"/>
      <c r="G103" s="134" t="s">
        <v>42</v>
      </c>
      <c r="H103" s="24"/>
      <c r="I103" s="24"/>
      <c r="J103" s="133">
        <v>2021</v>
      </c>
      <c r="K103" s="133"/>
      <c r="L103" s="24"/>
      <c r="M103" s="132" t="s">
        <v>42</v>
      </c>
    </row>
    <row r="104" spans="2:13" ht="14.25" customHeight="1">
      <c r="B104" s="3"/>
      <c r="C104" s="24"/>
      <c r="D104" s="131"/>
      <c r="E104" s="131"/>
      <c r="F104" s="24"/>
      <c r="G104" s="131"/>
      <c r="H104" s="24"/>
      <c r="I104" s="24"/>
      <c r="J104" s="131"/>
      <c r="K104" s="131"/>
      <c r="L104" s="24"/>
      <c r="M104" s="130"/>
    </row>
    <row r="105" spans="2:13" ht="12.75" customHeight="1">
      <c r="B105" s="3"/>
      <c r="C105" s="24"/>
      <c r="D105" s="24"/>
      <c r="E105" s="24"/>
      <c r="F105" s="24"/>
      <c r="G105" s="24"/>
      <c r="H105" s="24"/>
      <c r="I105" s="116" t="s">
        <v>101</v>
      </c>
      <c r="J105" s="116"/>
      <c r="K105" s="129">
        <f>SUM(K107:K120)</f>
        <v>7455617883.0900002</v>
      </c>
      <c r="L105" s="127"/>
      <c r="M105" s="82">
        <f>SUM(M107:M120)</f>
        <v>7111520974.6200008</v>
      </c>
    </row>
    <row r="106" spans="2:13" ht="12.75" customHeight="1">
      <c r="B106" s="3"/>
      <c r="C106" s="24"/>
      <c r="D106" s="24"/>
      <c r="E106" s="24"/>
      <c r="F106" s="24"/>
      <c r="G106" s="24"/>
      <c r="H106" s="24"/>
      <c r="I106" s="128"/>
      <c r="J106" s="128"/>
      <c r="K106" s="83"/>
      <c r="L106" s="127"/>
      <c r="M106" s="82"/>
    </row>
    <row r="107" spans="2:13" ht="6.75" customHeight="1">
      <c r="B107" s="3"/>
      <c r="C107" s="24"/>
      <c r="D107" s="24"/>
      <c r="E107" s="24"/>
      <c r="F107" s="24"/>
      <c r="G107" s="24"/>
      <c r="H107" s="24"/>
      <c r="I107" s="120" t="s">
        <v>100</v>
      </c>
      <c r="J107" s="120"/>
      <c r="K107" s="122">
        <v>360569208.77999997</v>
      </c>
      <c r="L107" s="24"/>
      <c r="M107" s="121">
        <v>64561920.780000001</v>
      </c>
    </row>
    <row r="108" spans="2:13" ht="7.5" customHeight="1">
      <c r="B108" s="3"/>
      <c r="C108" s="24"/>
      <c r="D108" s="24"/>
      <c r="E108" s="24"/>
      <c r="F108" s="24"/>
      <c r="G108" s="24"/>
      <c r="H108" s="24"/>
      <c r="I108" s="120"/>
      <c r="J108" s="120"/>
      <c r="K108" s="122"/>
      <c r="L108" s="24"/>
      <c r="M108" s="121"/>
    </row>
    <row r="109" spans="2:13" ht="6" customHeight="1">
      <c r="B109" s="3"/>
      <c r="C109" s="24"/>
      <c r="D109" s="24"/>
      <c r="E109" s="24"/>
      <c r="F109" s="24"/>
      <c r="G109" s="24"/>
      <c r="H109" s="24"/>
      <c r="I109" s="24"/>
      <c r="J109" s="24"/>
      <c r="K109" s="24" t="s">
        <v>99</v>
      </c>
      <c r="L109" s="24"/>
      <c r="M109" s="4" t="s">
        <v>99</v>
      </c>
    </row>
    <row r="110" spans="2:13" ht="6.75" customHeight="1"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4"/>
    </row>
    <row r="111" spans="2:13" ht="12.75" customHeight="1">
      <c r="B111" s="3"/>
      <c r="C111" s="24"/>
      <c r="D111" s="24"/>
      <c r="E111" s="24"/>
      <c r="F111" s="24"/>
      <c r="G111" s="24"/>
      <c r="H111" s="24"/>
      <c r="I111" s="120" t="s">
        <v>98</v>
      </c>
      <c r="J111" s="120"/>
      <c r="K111" s="125">
        <v>1297508626.0699999</v>
      </c>
      <c r="L111" s="24"/>
      <c r="M111" s="126">
        <v>1284712185.3199999</v>
      </c>
    </row>
    <row r="112" spans="2:13" ht="6" customHeight="1"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4"/>
    </row>
    <row r="113" spans="2:13" ht="5.25" customHeight="1"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4"/>
    </row>
    <row r="114" spans="2:13" ht="12.75" customHeight="1">
      <c r="B114" s="3"/>
      <c r="C114" s="24"/>
      <c r="D114" s="24"/>
      <c r="E114" s="24"/>
      <c r="F114" s="24"/>
      <c r="G114" s="24"/>
      <c r="H114" s="24"/>
      <c r="I114" s="120" t="s">
        <v>97</v>
      </c>
      <c r="J114" s="120"/>
      <c r="K114" s="125">
        <v>5797540048.2399998</v>
      </c>
      <c r="L114" s="24"/>
      <c r="M114" s="78">
        <v>5762246868.5200005</v>
      </c>
    </row>
    <row r="115" spans="2:13" ht="6" customHeight="1"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4"/>
    </row>
    <row r="116" spans="2:13" ht="5.25" customHeight="1"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4"/>
    </row>
    <row r="117" spans="2:13" ht="12.75" customHeight="1">
      <c r="B117" s="3"/>
      <c r="C117" s="24"/>
      <c r="D117" s="24"/>
      <c r="E117" s="24"/>
      <c r="F117" s="24"/>
      <c r="G117" s="24"/>
      <c r="H117" s="24"/>
      <c r="I117" s="120" t="s">
        <v>96</v>
      </c>
      <c r="J117" s="120"/>
      <c r="K117" s="79">
        <v>0</v>
      </c>
      <c r="L117" s="24"/>
      <c r="M117" s="78">
        <v>0</v>
      </c>
    </row>
    <row r="118" spans="2:13" ht="6" customHeight="1"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4"/>
    </row>
    <row r="119" spans="2:13" ht="5.25" customHeight="1"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4"/>
    </row>
    <row r="120" spans="2:13" ht="12.75" customHeight="1">
      <c r="B120" s="3"/>
      <c r="C120" s="24"/>
      <c r="D120" s="24"/>
      <c r="E120" s="24"/>
      <c r="F120" s="24"/>
      <c r="G120" s="24"/>
      <c r="H120" s="24"/>
      <c r="I120" s="120" t="s">
        <v>95</v>
      </c>
      <c r="J120" s="120"/>
      <c r="K120" s="79">
        <v>0</v>
      </c>
      <c r="L120" s="24"/>
      <c r="M120" s="78">
        <v>0</v>
      </c>
    </row>
    <row r="121" spans="2:13" ht="6" customHeight="1"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4"/>
    </row>
    <row r="122" spans="2:13" ht="21.75" customHeight="1">
      <c r="B122" s="3"/>
      <c r="C122" s="24"/>
      <c r="D122" s="24"/>
      <c r="E122" s="24"/>
      <c r="F122" s="24"/>
      <c r="G122" s="24"/>
      <c r="H122" s="24"/>
      <c r="I122" s="116" t="s">
        <v>94</v>
      </c>
      <c r="J122" s="116"/>
      <c r="K122" s="124">
        <f>SUM(K123:K128)</f>
        <v>-3207403213.5100002</v>
      </c>
      <c r="L122" s="24"/>
      <c r="M122" s="123">
        <f>SUM(M123:M128)</f>
        <v>-2958808532.21</v>
      </c>
    </row>
    <row r="123" spans="2:13" ht="6" customHeight="1"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4"/>
    </row>
    <row r="124" spans="2:13" ht="5.25" customHeight="1">
      <c r="B124" s="3"/>
      <c r="C124" s="24"/>
      <c r="D124" s="24"/>
      <c r="E124" s="24"/>
      <c r="F124" s="24"/>
      <c r="G124" s="24"/>
      <c r="H124" s="24"/>
      <c r="I124" s="120" t="s">
        <v>93</v>
      </c>
      <c r="J124" s="120"/>
      <c r="K124" s="122">
        <v>0</v>
      </c>
      <c r="L124" s="24"/>
      <c r="M124" s="121">
        <v>0</v>
      </c>
    </row>
    <row r="125" spans="2:13" ht="7.5" customHeight="1">
      <c r="B125" s="3"/>
      <c r="C125" s="24"/>
      <c r="D125" s="24"/>
      <c r="E125" s="24"/>
      <c r="F125" s="24"/>
      <c r="G125" s="24"/>
      <c r="H125" s="24"/>
      <c r="I125" s="120"/>
      <c r="J125" s="120"/>
      <c r="K125" s="122"/>
      <c r="L125" s="24"/>
      <c r="M125" s="121"/>
    </row>
    <row r="126" spans="2:13" ht="6" customHeight="1"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4"/>
    </row>
    <row r="127" spans="2:13" ht="5.25" customHeight="1"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4"/>
    </row>
    <row r="128" spans="2:13" ht="12.75" customHeight="1">
      <c r="B128" s="3"/>
      <c r="C128" s="24"/>
      <c r="D128" s="24"/>
      <c r="E128" s="24"/>
      <c r="F128" s="24"/>
      <c r="G128" s="24"/>
      <c r="H128" s="24"/>
      <c r="I128" s="120" t="s">
        <v>92</v>
      </c>
      <c r="J128" s="120"/>
      <c r="K128" s="119">
        <v>-3207403213.5100002</v>
      </c>
      <c r="L128" s="24"/>
      <c r="M128" s="118">
        <v>-2958808532.21</v>
      </c>
    </row>
    <row r="129" spans="2:13" ht="6" customHeight="1"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4"/>
    </row>
    <row r="130" spans="2:13" ht="5.25" customHeight="1">
      <c r="B130" s="3"/>
      <c r="C130" s="24"/>
      <c r="D130" s="24"/>
      <c r="E130" s="24"/>
      <c r="F130" s="24"/>
      <c r="G130" s="24"/>
      <c r="H130" s="24"/>
      <c r="I130" s="116"/>
      <c r="J130" s="116"/>
      <c r="K130" s="117"/>
      <c r="L130" s="24"/>
      <c r="M130" s="82"/>
    </row>
    <row r="131" spans="2:13" ht="7.5" customHeight="1"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4"/>
    </row>
    <row r="132" spans="2:13" ht="14.25" customHeight="1">
      <c r="B132" s="3"/>
      <c r="C132" s="24"/>
      <c r="D132" s="24"/>
      <c r="E132" s="24"/>
      <c r="F132" s="24"/>
      <c r="G132" s="24"/>
      <c r="H132" s="24"/>
      <c r="I132" s="116" t="s">
        <v>91</v>
      </c>
      <c r="J132" s="116"/>
      <c r="K132" s="83">
        <f>K83+K105+K122</f>
        <v>4248649702.6000004</v>
      </c>
      <c r="L132" s="83">
        <f>L83+L105+L122</f>
        <v>0</v>
      </c>
      <c r="M132" s="82">
        <f>M83+M105+M122</f>
        <v>4153187486.7300005</v>
      </c>
    </row>
    <row r="133" spans="2:13" ht="6.75" customHeight="1"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4"/>
    </row>
    <row r="134" spans="2:13" ht="6" customHeight="1">
      <c r="B134" s="3"/>
      <c r="C134" s="24"/>
      <c r="D134" s="24"/>
      <c r="E134" s="24"/>
      <c r="F134" s="24"/>
      <c r="G134" s="24"/>
      <c r="H134" s="24"/>
      <c r="I134" s="115" t="s">
        <v>90</v>
      </c>
      <c r="J134" s="115"/>
      <c r="K134" s="114">
        <f>K78+K132</f>
        <v>12803538299.799999</v>
      </c>
      <c r="L134" s="24"/>
      <c r="M134" s="113">
        <f>M78+M132</f>
        <v>12446833604.040001</v>
      </c>
    </row>
    <row r="135" spans="2:13" ht="9.75" customHeight="1">
      <c r="B135" s="3"/>
      <c r="C135" s="24"/>
      <c r="D135" s="24"/>
      <c r="E135" s="24"/>
      <c r="F135" s="24"/>
      <c r="G135" s="24"/>
      <c r="H135" s="24"/>
      <c r="I135" s="115"/>
      <c r="J135" s="115"/>
      <c r="K135" s="114"/>
      <c r="L135" s="24"/>
      <c r="M135" s="113"/>
    </row>
    <row r="136" spans="2:13" ht="6.75" customHeight="1"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</row>
    <row r="137" spans="2:13" s="110" customFormat="1" ht="21.75" customHeight="1">
      <c r="B137" s="112" t="s">
        <v>89</v>
      </c>
      <c r="C137" s="112"/>
      <c r="D137" s="112"/>
      <c r="E137" s="112"/>
      <c r="F137" s="112"/>
      <c r="G137" s="112"/>
      <c r="H137" s="112"/>
      <c r="I137" s="112"/>
    </row>
    <row r="138" spans="2:13" s="110" customFormat="1" ht="21.75" customHeight="1">
      <c r="B138" s="111"/>
      <c r="C138" s="111"/>
      <c r="D138" s="111"/>
      <c r="E138" s="111"/>
      <c r="F138" s="111"/>
      <c r="G138" s="111"/>
      <c r="H138" s="111"/>
      <c r="I138" s="111"/>
    </row>
    <row r="139" spans="2:13" s="110" customFormat="1" ht="21.75" customHeight="1">
      <c r="B139" s="111"/>
      <c r="C139" s="111"/>
      <c r="D139" s="111"/>
      <c r="E139" s="111"/>
      <c r="F139" s="111"/>
      <c r="G139" s="111"/>
      <c r="H139" s="111"/>
      <c r="I139" s="111"/>
    </row>
    <row r="140" spans="2:13" ht="7.5" customHeight="1"/>
    <row r="141" spans="2:13" ht="7.5" customHeight="1"/>
    <row r="142" spans="2:13" ht="68.25" customHeight="1"/>
  </sheetData>
  <mergeCells count="147">
    <mergeCell ref="I107:J108"/>
    <mergeCell ref="B137:I137"/>
    <mergeCell ref="K134:K135"/>
    <mergeCell ref="M134:M135"/>
    <mergeCell ref="K124:K125"/>
    <mergeCell ref="M124:M125"/>
    <mergeCell ref="I134:J135"/>
    <mergeCell ref="I130:J130"/>
    <mergeCell ref="I128:J128"/>
    <mergeCell ref="I111:J111"/>
    <mergeCell ref="B5:M5"/>
    <mergeCell ref="B101:M101"/>
    <mergeCell ref="M87:M88"/>
    <mergeCell ref="K87:K88"/>
    <mergeCell ref="J103:K103"/>
    <mergeCell ref="I105:J105"/>
    <mergeCell ref="I81:J82"/>
    <mergeCell ref="C82:D83"/>
    <mergeCell ref="E82:E83"/>
    <mergeCell ref="G82:G83"/>
    <mergeCell ref="I114:J114"/>
    <mergeCell ref="I132:J132"/>
    <mergeCell ref="I117:J117"/>
    <mergeCell ref="I122:J122"/>
    <mergeCell ref="I124:J125"/>
    <mergeCell ref="I120:J120"/>
    <mergeCell ref="M107:M108"/>
    <mergeCell ref="C90:D90"/>
    <mergeCell ref="I90:J90"/>
    <mergeCell ref="I93:J93"/>
    <mergeCell ref="I95:J96"/>
    <mergeCell ref="K95:K96"/>
    <mergeCell ref="M95:M96"/>
    <mergeCell ref="B98:M100"/>
    <mergeCell ref="D103:E103"/>
    <mergeCell ref="K107:K108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ageMargins left="0" right="0" top="0.43307086614173229" bottom="0" header="0" footer="0"/>
  <pageSetup scale="80" firstPageNumber="16" fitToWidth="0" fitToHeight="0" orientation="landscape" useFirstPageNumber="1" r:id="rId1"/>
  <headerFooter alignWithMargins="0">
    <oddFooter>Página &amp;P&amp;R</oddFooter>
  </headerFooter>
  <rowBreaks count="1" manualBreakCount="1">
    <brk id="9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78"/>
  <sheetViews>
    <sheetView showGridLines="0" showOutlineSymbols="0" zoomScale="90" zoomScaleNormal="90" workbookViewId="0">
      <selection activeCell="N13" sqref="N13"/>
    </sheetView>
  </sheetViews>
  <sheetFormatPr baseColWidth="10" defaultColWidth="6.85546875" defaultRowHeight="12.75" customHeight="1"/>
  <cols>
    <col min="1" max="1" width="3.7109375" style="23" customWidth="1"/>
    <col min="2" max="2" width="49.7109375" style="23" customWidth="1"/>
    <col min="3" max="3" width="12.5703125" style="23" customWidth="1"/>
    <col min="4" max="4" width="13.42578125" style="23" customWidth="1"/>
    <col min="5" max="6" width="17.28515625" style="23" customWidth="1"/>
    <col min="7" max="7" width="1.28515625" style="23" customWidth="1"/>
    <col min="8" max="8" width="16.42578125" style="23" customWidth="1"/>
    <col min="9" max="9" width="6" style="23" hidden="1" customWidth="1"/>
    <col min="10" max="10" width="4.85546875" style="23" customWidth="1"/>
    <col min="11" max="11" width="0" style="23" hidden="1" customWidth="1"/>
    <col min="12" max="12" width="17.42578125" style="23" bestFit="1" customWidth="1"/>
    <col min="13" max="16384" width="6.85546875" style="23"/>
  </cols>
  <sheetData>
    <row r="1" spans="2:12" ht="6.75" customHeight="1"/>
    <row r="2" spans="2:12" ht="12.75" customHeight="1">
      <c r="B2" s="95" t="s">
        <v>154</v>
      </c>
      <c r="C2" s="94"/>
      <c r="D2" s="94"/>
      <c r="E2" s="94"/>
      <c r="F2" s="94"/>
      <c r="G2" s="93"/>
    </row>
    <row r="3" spans="2:12" ht="12.75" customHeight="1">
      <c r="B3" s="92" t="s">
        <v>153</v>
      </c>
      <c r="C3" s="91"/>
      <c r="D3" s="91"/>
      <c r="E3" s="91"/>
      <c r="F3" s="91"/>
      <c r="G3" s="90"/>
    </row>
    <row r="4" spans="2:12" ht="12.75" customHeight="1">
      <c r="B4" s="92" t="s">
        <v>152</v>
      </c>
      <c r="C4" s="91"/>
      <c r="D4" s="91"/>
      <c r="E4" s="91"/>
      <c r="F4" s="91"/>
      <c r="G4" s="90"/>
    </row>
    <row r="5" spans="2:12" ht="12" customHeight="1">
      <c r="B5" s="89" t="s">
        <v>151</v>
      </c>
      <c r="C5" s="88"/>
      <c r="D5" s="88"/>
      <c r="E5" s="88"/>
      <c r="F5" s="88"/>
      <c r="G5" s="87"/>
    </row>
    <row r="6" spans="2:12">
      <c r="B6" s="3"/>
      <c r="C6" s="24"/>
      <c r="D6" s="24"/>
      <c r="E6" s="24"/>
      <c r="F6" s="24"/>
      <c r="G6" s="4"/>
    </row>
    <row r="7" spans="2:12" ht="12.75" customHeight="1">
      <c r="B7" s="3"/>
      <c r="C7" s="24"/>
      <c r="D7" s="24"/>
      <c r="E7" s="169" t="s">
        <v>150</v>
      </c>
      <c r="F7" s="168" t="s">
        <v>149</v>
      </c>
      <c r="G7" s="4"/>
    </row>
    <row r="8" spans="2:12" ht="6" customHeight="1">
      <c r="B8" s="3"/>
      <c r="C8" s="24"/>
      <c r="D8" s="24"/>
      <c r="E8" s="24"/>
      <c r="F8" s="168"/>
      <c r="G8" s="4"/>
    </row>
    <row r="9" spans="2:12" ht="12.75" customHeight="1">
      <c r="B9" s="159" t="s">
        <v>6</v>
      </c>
      <c r="C9" s="100"/>
      <c r="D9" s="100"/>
      <c r="E9" s="158">
        <f>E10+E18</f>
        <v>48629621.950000003</v>
      </c>
      <c r="F9" s="158">
        <f>F10+F18</f>
        <v>405334317.70999998</v>
      </c>
      <c r="G9" s="4"/>
      <c r="H9" s="149"/>
      <c r="K9" s="167"/>
    </row>
    <row r="10" spans="2:12" ht="13.5" customHeight="1">
      <c r="B10" s="159" t="s">
        <v>144</v>
      </c>
      <c r="C10" s="100"/>
      <c r="D10" s="100"/>
      <c r="E10" s="83">
        <f>SUM(E11:E17)</f>
        <v>32092828.059999999</v>
      </c>
      <c r="F10" s="83">
        <f>SUM(F11:F17)</f>
        <v>358045970.63999999</v>
      </c>
      <c r="G10" s="4"/>
      <c r="H10" s="149"/>
      <c r="K10" s="167"/>
      <c r="L10" s="149"/>
    </row>
    <row r="11" spans="2:12" ht="12.75" customHeight="1">
      <c r="B11" s="81" t="s">
        <v>142</v>
      </c>
      <c r="C11" s="80"/>
      <c r="D11" s="80"/>
      <c r="E11" s="156">
        <v>0</v>
      </c>
      <c r="F11" s="156">
        <v>356865228.19999999</v>
      </c>
      <c r="G11" s="4"/>
      <c r="K11" s="167"/>
    </row>
    <row r="12" spans="2:12" ht="12.75" customHeight="1">
      <c r="B12" s="81" t="s">
        <v>141</v>
      </c>
      <c r="C12" s="80"/>
      <c r="D12" s="80"/>
      <c r="E12" s="156">
        <v>964450.57</v>
      </c>
      <c r="F12" s="156">
        <v>0</v>
      </c>
      <c r="G12" s="4"/>
      <c r="K12" s="167"/>
    </row>
    <row r="13" spans="2:12" ht="12.75" customHeight="1">
      <c r="B13" s="81" t="s">
        <v>138</v>
      </c>
      <c r="C13" s="80"/>
      <c r="D13" s="80"/>
      <c r="E13" s="156">
        <v>31128377.489999998</v>
      </c>
      <c r="F13" s="156">
        <v>0</v>
      </c>
      <c r="G13" s="4"/>
      <c r="K13" s="167"/>
    </row>
    <row r="14" spans="2:12" ht="12.75" customHeight="1">
      <c r="B14" s="81" t="s">
        <v>136</v>
      </c>
      <c r="C14" s="80"/>
      <c r="D14" s="80"/>
      <c r="E14" s="156">
        <v>0</v>
      </c>
      <c r="F14" s="156">
        <v>0</v>
      </c>
      <c r="G14" s="4"/>
      <c r="K14" s="167"/>
    </row>
    <row r="15" spans="2:12" ht="12.75" customHeight="1">
      <c r="B15" s="81" t="s">
        <v>134</v>
      </c>
      <c r="C15" s="80"/>
      <c r="D15" s="80"/>
      <c r="E15" s="156">
        <v>0</v>
      </c>
      <c r="F15" s="156">
        <v>1180742.44</v>
      </c>
      <c r="G15" s="4"/>
      <c r="K15" s="167"/>
    </row>
    <row r="16" spans="2:12" ht="12.75" customHeight="1">
      <c r="B16" s="81" t="s">
        <v>132</v>
      </c>
      <c r="C16" s="80"/>
      <c r="D16" s="80"/>
      <c r="E16" s="156">
        <v>0</v>
      </c>
      <c r="F16" s="156">
        <v>0</v>
      </c>
      <c r="G16" s="4"/>
      <c r="K16" s="167"/>
    </row>
    <row r="17" spans="2:13" ht="12.75" customHeight="1">
      <c r="B17" s="81" t="s">
        <v>130</v>
      </c>
      <c r="C17" s="80"/>
      <c r="D17" s="80"/>
      <c r="E17" s="156">
        <v>0</v>
      </c>
      <c r="F17" s="156">
        <v>0</v>
      </c>
      <c r="G17" s="4"/>
      <c r="K17" s="167"/>
      <c r="L17" s="166"/>
    </row>
    <row r="18" spans="2:13" ht="13.5" customHeight="1">
      <c r="B18" s="159" t="s">
        <v>126</v>
      </c>
      <c r="C18" s="100"/>
      <c r="D18" s="100"/>
      <c r="E18" s="83">
        <f>SUM(E19:E27)</f>
        <v>16536793.890000001</v>
      </c>
      <c r="F18" s="83">
        <f>SUM(F19:F27)</f>
        <v>47288347.070000008</v>
      </c>
      <c r="G18" s="4"/>
      <c r="H18" s="149"/>
      <c r="K18" s="167"/>
      <c r="L18" s="166"/>
    </row>
    <row r="19" spans="2:13" ht="12.75" customHeight="1">
      <c r="B19" s="81" t="s">
        <v>124</v>
      </c>
      <c r="C19" s="80"/>
      <c r="D19" s="80"/>
      <c r="E19" s="156">
        <v>0</v>
      </c>
      <c r="F19" s="156">
        <v>20597435.149999999</v>
      </c>
      <c r="G19" s="4"/>
      <c r="K19" s="167"/>
      <c r="L19" s="166"/>
      <c r="M19" s="166"/>
    </row>
    <row r="20" spans="2:13" ht="12.75" customHeight="1">
      <c r="B20" s="81" t="s">
        <v>122</v>
      </c>
      <c r="C20" s="80"/>
      <c r="D20" s="80"/>
      <c r="E20" s="156">
        <v>4179831.77</v>
      </c>
      <c r="F20" s="156">
        <v>0</v>
      </c>
      <c r="G20" s="4"/>
      <c r="K20" s="167"/>
      <c r="L20" s="166"/>
      <c r="M20" s="166"/>
    </row>
    <row r="21" spans="2:13" ht="12.75" customHeight="1">
      <c r="B21" s="81" t="s">
        <v>120</v>
      </c>
      <c r="C21" s="80"/>
      <c r="D21" s="80"/>
      <c r="E21" s="156">
        <v>0</v>
      </c>
      <c r="F21" s="156">
        <v>26548774.190000001</v>
      </c>
      <c r="G21" s="4"/>
      <c r="K21" s="166"/>
      <c r="L21" s="166"/>
    </row>
    <row r="22" spans="2:13" ht="12.75" customHeight="1">
      <c r="B22" s="81" t="s">
        <v>118</v>
      </c>
      <c r="C22" s="80"/>
      <c r="D22" s="80"/>
      <c r="E22" s="156">
        <v>4472152.78</v>
      </c>
      <c r="F22" s="156">
        <v>0</v>
      </c>
      <c r="G22" s="4"/>
      <c r="K22" s="166"/>
      <c r="L22" s="166"/>
      <c r="M22" s="164"/>
    </row>
    <row r="23" spans="2:13" ht="12.75" customHeight="1">
      <c r="B23" s="81" t="s">
        <v>116</v>
      </c>
      <c r="C23" s="80"/>
      <c r="D23" s="80"/>
      <c r="E23" s="156">
        <v>0</v>
      </c>
      <c r="F23" s="156">
        <v>137085.1</v>
      </c>
      <c r="G23" s="4"/>
      <c r="K23" s="167"/>
      <c r="L23" s="166"/>
    </row>
    <row r="24" spans="2:13" ht="12.75" customHeight="1">
      <c r="B24" s="81" t="s">
        <v>114</v>
      </c>
      <c r="C24" s="80"/>
      <c r="D24" s="80"/>
      <c r="E24" s="156">
        <v>7884809.3399999999</v>
      </c>
      <c r="F24" s="156">
        <v>0</v>
      </c>
      <c r="G24" s="4"/>
      <c r="K24" s="167"/>
      <c r="L24" s="166"/>
    </row>
    <row r="25" spans="2:13" ht="12.75" customHeight="1">
      <c r="B25" s="81" t="s">
        <v>112</v>
      </c>
      <c r="C25" s="80"/>
      <c r="D25" s="80"/>
      <c r="E25" s="156">
        <v>0</v>
      </c>
      <c r="F25" s="156">
        <v>0</v>
      </c>
      <c r="G25" s="4"/>
      <c r="K25" s="166"/>
      <c r="L25" s="166"/>
    </row>
    <row r="26" spans="2:13" ht="12.75" customHeight="1">
      <c r="B26" s="81" t="s">
        <v>110</v>
      </c>
      <c r="C26" s="80"/>
      <c r="D26" s="80"/>
      <c r="E26" s="156">
        <v>0</v>
      </c>
      <c r="F26" s="156">
        <v>5052.63</v>
      </c>
      <c r="G26" s="4"/>
      <c r="K26" s="167"/>
      <c r="L26" s="166"/>
    </row>
    <row r="27" spans="2:13" ht="12.75" customHeight="1">
      <c r="B27" s="81" t="s">
        <v>107</v>
      </c>
      <c r="C27" s="80"/>
      <c r="D27" s="80"/>
      <c r="E27" s="156">
        <v>0</v>
      </c>
      <c r="F27" s="156">
        <v>0</v>
      </c>
      <c r="G27" s="4"/>
      <c r="K27" s="167"/>
      <c r="L27" s="166"/>
    </row>
    <row r="28" spans="2:13" ht="6" customHeight="1">
      <c r="B28" s="3"/>
      <c r="C28" s="24"/>
      <c r="D28" s="24"/>
      <c r="E28" s="24"/>
      <c r="F28" s="24"/>
      <c r="G28" s="4"/>
      <c r="K28" s="167"/>
      <c r="L28" s="166"/>
    </row>
    <row r="29" spans="2:13" ht="6.75" customHeight="1">
      <c r="B29" s="3"/>
      <c r="C29" s="24"/>
      <c r="D29" s="24"/>
      <c r="E29" s="24"/>
      <c r="F29" s="24"/>
      <c r="G29" s="4"/>
      <c r="K29" s="167"/>
      <c r="L29" s="166"/>
    </row>
    <row r="30" spans="2:13" ht="12.75" customHeight="1">
      <c r="B30" s="159" t="s">
        <v>146</v>
      </c>
      <c r="C30" s="100"/>
      <c r="D30" s="100"/>
      <c r="E30" s="158">
        <f>E31+E40</f>
        <v>267895943.61000001</v>
      </c>
      <c r="F30" s="158">
        <f>F31+F40</f>
        <v>6653463.7199999997</v>
      </c>
      <c r="G30" s="4"/>
      <c r="H30" s="149"/>
      <c r="K30" s="167"/>
      <c r="L30" s="166"/>
    </row>
    <row r="31" spans="2:13" ht="13.5" customHeight="1">
      <c r="B31" s="159" t="s">
        <v>145</v>
      </c>
      <c r="C31" s="100"/>
      <c r="D31" s="100"/>
      <c r="E31" s="83">
        <f>SUM(E32:E39)</f>
        <v>0</v>
      </c>
      <c r="F31" s="83">
        <f>SUM(F32:F39)</f>
        <v>6653463.7199999997</v>
      </c>
      <c r="G31" s="4"/>
      <c r="H31" s="149"/>
      <c r="K31" s="166"/>
      <c r="L31" s="166"/>
    </row>
    <row r="32" spans="2:13" ht="12.75" customHeight="1">
      <c r="B32" s="81" t="s">
        <v>143</v>
      </c>
      <c r="C32" s="80"/>
      <c r="D32" s="80"/>
      <c r="E32" s="156">
        <v>0</v>
      </c>
      <c r="F32" s="156">
        <v>6438030.4199999999</v>
      </c>
      <c r="G32" s="4"/>
      <c r="K32" s="166"/>
    </row>
    <row r="33" spans="2:11" ht="12.75" customHeight="1">
      <c r="B33" s="81" t="s">
        <v>140</v>
      </c>
      <c r="C33" s="80"/>
      <c r="D33" s="80"/>
      <c r="E33" s="156">
        <v>0</v>
      </c>
      <c r="F33" s="156">
        <v>0</v>
      </c>
      <c r="G33" s="4"/>
      <c r="K33" s="166"/>
    </row>
    <row r="34" spans="2:11" ht="12.75" customHeight="1">
      <c r="B34" s="81" t="s">
        <v>139</v>
      </c>
      <c r="C34" s="80"/>
      <c r="D34" s="80"/>
      <c r="E34" s="156">
        <v>0</v>
      </c>
      <c r="F34" s="156">
        <v>0</v>
      </c>
      <c r="G34" s="4"/>
    </row>
    <row r="35" spans="2:11" ht="12.75" customHeight="1">
      <c r="B35" s="81" t="s">
        <v>137</v>
      </c>
      <c r="C35" s="80"/>
      <c r="D35" s="80"/>
      <c r="E35" s="156">
        <v>0</v>
      </c>
      <c r="F35" s="156">
        <v>0</v>
      </c>
      <c r="G35" s="4"/>
    </row>
    <row r="36" spans="2:11" ht="12.75" customHeight="1">
      <c r="B36" s="81" t="s">
        <v>135</v>
      </c>
      <c r="C36" s="80"/>
      <c r="D36" s="80"/>
      <c r="E36" s="156">
        <v>0</v>
      </c>
      <c r="F36" s="156">
        <v>0</v>
      </c>
      <c r="G36" s="4"/>
    </row>
    <row r="37" spans="2:11" ht="12.75" customHeight="1">
      <c r="B37" s="81" t="s">
        <v>133</v>
      </c>
      <c r="C37" s="80"/>
      <c r="D37" s="80"/>
      <c r="E37" s="156">
        <v>0</v>
      </c>
      <c r="F37" s="156">
        <v>215433.3</v>
      </c>
      <c r="G37" s="4"/>
    </row>
    <row r="38" spans="2:11" ht="12.75" customHeight="1">
      <c r="B38" s="81" t="s">
        <v>131</v>
      </c>
      <c r="C38" s="80"/>
      <c r="D38" s="80"/>
      <c r="E38" s="156">
        <v>0</v>
      </c>
      <c r="F38" s="156">
        <v>0</v>
      </c>
      <c r="G38" s="4"/>
    </row>
    <row r="39" spans="2:11" ht="12.75" customHeight="1">
      <c r="B39" s="81" t="s">
        <v>129</v>
      </c>
      <c r="C39" s="80"/>
      <c r="D39" s="80"/>
      <c r="E39" s="156">
        <v>0</v>
      </c>
      <c r="F39" s="156">
        <v>0</v>
      </c>
      <c r="G39" s="4"/>
    </row>
    <row r="40" spans="2:11" ht="13.5" customHeight="1">
      <c r="B40" s="159" t="s">
        <v>125</v>
      </c>
      <c r="C40" s="100"/>
      <c r="D40" s="100"/>
      <c r="E40" s="83">
        <f>SUM(E41:E46)</f>
        <v>267895943.61000001</v>
      </c>
      <c r="F40" s="83">
        <f>SUM(F41:F46)</f>
        <v>0</v>
      </c>
      <c r="G40" s="4"/>
      <c r="H40" s="149"/>
    </row>
    <row r="41" spans="2:11" ht="12.75" customHeight="1">
      <c r="B41" s="81" t="s">
        <v>123</v>
      </c>
      <c r="C41" s="80"/>
      <c r="D41" s="80"/>
      <c r="E41" s="156">
        <v>0</v>
      </c>
      <c r="F41" s="156">
        <v>0</v>
      </c>
      <c r="G41" s="4"/>
    </row>
    <row r="42" spans="2:11" ht="12.75" customHeight="1">
      <c r="B42" s="81" t="s">
        <v>121</v>
      </c>
      <c r="C42" s="80"/>
      <c r="D42" s="80"/>
      <c r="E42" s="156">
        <v>0</v>
      </c>
      <c r="F42" s="156">
        <v>0</v>
      </c>
      <c r="G42" s="4"/>
    </row>
    <row r="43" spans="2:11" ht="12.75" customHeight="1">
      <c r="B43" s="81" t="s">
        <v>119</v>
      </c>
      <c r="C43" s="80"/>
      <c r="D43" s="80"/>
      <c r="E43" s="156">
        <v>0</v>
      </c>
      <c r="F43" s="156">
        <v>0</v>
      </c>
      <c r="G43" s="4"/>
    </row>
    <row r="44" spans="2:11" ht="12.75" customHeight="1">
      <c r="B44" s="81" t="s">
        <v>117</v>
      </c>
      <c r="C44" s="80"/>
      <c r="D44" s="80"/>
      <c r="E44" s="156">
        <v>0</v>
      </c>
      <c r="F44" s="156">
        <v>0</v>
      </c>
      <c r="G44" s="4"/>
    </row>
    <row r="45" spans="2:11" ht="12.75" customHeight="1">
      <c r="B45" s="81" t="s">
        <v>115</v>
      </c>
      <c r="C45" s="80"/>
      <c r="D45" s="80"/>
      <c r="E45" s="156">
        <v>267895943.61000001</v>
      </c>
      <c r="F45" s="156">
        <v>0</v>
      </c>
      <c r="G45" s="4"/>
    </row>
    <row r="46" spans="2:11" ht="12.75" customHeight="1">
      <c r="B46" s="81" t="s">
        <v>113</v>
      </c>
      <c r="C46" s="80"/>
      <c r="D46" s="80"/>
      <c r="E46" s="156">
        <v>0</v>
      </c>
      <c r="F46" s="156">
        <v>0</v>
      </c>
      <c r="G46" s="4"/>
    </row>
    <row r="47" spans="2:11" ht="11.25" customHeight="1">
      <c r="B47" s="3"/>
      <c r="C47" s="24"/>
      <c r="D47" s="24"/>
      <c r="E47" s="24"/>
      <c r="F47" s="24"/>
      <c r="G47" s="4"/>
    </row>
    <row r="48" spans="2:11" ht="6.75" customHeight="1">
      <c r="B48" s="3"/>
      <c r="C48" s="24"/>
      <c r="D48" s="24"/>
      <c r="E48" s="24"/>
      <c r="F48" s="24"/>
      <c r="G48" s="4"/>
    </row>
    <row r="49" spans="2:9" ht="12.75" customHeight="1">
      <c r="B49" s="159" t="s">
        <v>108</v>
      </c>
      <c r="C49" s="100"/>
      <c r="D49" s="100"/>
      <c r="E49" s="83">
        <f>E50+E54+E60</f>
        <v>395862388.5</v>
      </c>
      <c r="F49" s="83">
        <f>F50+F54+F60</f>
        <v>300400172.63</v>
      </c>
      <c r="G49" s="4"/>
      <c r="H49" s="149"/>
    </row>
    <row r="50" spans="2:9" ht="13.5" customHeight="1">
      <c r="B50" s="159" t="s">
        <v>106</v>
      </c>
      <c r="C50" s="100"/>
      <c r="D50" s="100"/>
      <c r="E50" s="83">
        <f>SUM(E51:E53)</f>
        <v>0</v>
      </c>
      <c r="F50" s="83">
        <f>SUM(F51:F53)</f>
        <v>40011.300000000003</v>
      </c>
      <c r="G50" s="4"/>
      <c r="H50" s="149"/>
    </row>
    <row r="51" spans="2:9" ht="12.75" customHeight="1">
      <c r="B51" s="81" t="s">
        <v>50</v>
      </c>
      <c r="C51" s="80"/>
      <c r="D51" s="80"/>
      <c r="E51" s="156">
        <v>0</v>
      </c>
      <c r="F51" s="156">
        <v>40011.300000000003</v>
      </c>
      <c r="G51" s="4"/>
      <c r="H51" s="149"/>
      <c r="I51" s="165"/>
    </row>
    <row r="52" spans="2:9" ht="12.75" customHeight="1">
      <c r="B52" s="81" t="s">
        <v>103</v>
      </c>
      <c r="C52" s="161"/>
      <c r="D52" s="161"/>
      <c r="E52" s="157">
        <v>0</v>
      </c>
      <c r="F52" s="157">
        <v>0</v>
      </c>
      <c r="G52" s="4"/>
      <c r="I52" s="164"/>
    </row>
    <row r="53" spans="2:9" ht="12.75" customHeight="1">
      <c r="B53" s="81" t="s">
        <v>102</v>
      </c>
      <c r="C53" s="161"/>
      <c r="D53" s="161"/>
      <c r="E53" s="157">
        <v>0</v>
      </c>
      <c r="F53" s="157">
        <v>0</v>
      </c>
      <c r="G53" s="4"/>
      <c r="I53" s="164"/>
    </row>
    <row r="54" spans="2:9" ht="13.5" customHeight="1">
      <c r="B54" s="159" t="s">
        <v>101</v>
      </c>
      <c r="C54" s="163"/>
      <c r="D54" s="163"/>
      <c r="E54" s="158">
        <f>SUM(E55:E59)</f>
        <v>395862388.5</v>
      </c>
      <c r="F54" s="158">
        <f>SUM(F55:F59)</f>
        <v>51765480.030000001</v>
      </c>
      <c r="G54" s="4"/>
      <c r="H54" s="149"/>
    </row>
    <row r="55" spans="2:9" ht="12.75" customHeight="1">
      <c r="B55" s="81" t="s">
        <v>100</v>
      </c>
      <c r="C55" s="161"/>
      <c r="D55" s="161"/>
      <c r="E55" s="162">
        <v>360569208.77999997</v>
      </c>
      <c r="F55" s="157">
        <v>0</v>
      </c>
      <c r="G55" s="4"/>
    </row>
    <row r="56" spans="2:9" ht="12.75" customHeight="1">
      <c r="B56" s="81" t="s">
        <v>98</v>
      </c>
      <c r="C56" s="161"/>
      <c r="D56" s="161"/>
      <c r="E56" s="145">
        <v>0</v>
      </c>
      <c r="F56" s="156">
        <v>51765480.030000001</v>
      </c>
      <c r="G56" s="4"/>
    </row>
    <row r="57" spans="2:9" ht="12.75" customHeight="1">
      <c r="B57" s="81" t="s">
        <v>97</v>
      </c>
      <c r="C57" s="161"/>
      <c r="D57" s="161"/>
      <c r="E57" s="156">
        <v>35293179.719999999</v>
      </c>
      <c r="F57" s="157">
        <v>0</v>
      </c>
      <c r="G57" s="4"/>
    </row>
    <row r="58" spans="2:9" ht="12.75" customHeight="1">
      <c r="B58" s="81" t="s">
        <v>96</v>
      </c>
      <c r="C58" s="80"/>
      <c r="D58" s="80"/>
      <c r="E58" s="157">
        <v>0</v>
      </c>
      <c r="F58" s="157">
        <v>0</v>
      </c>
      <c r="G58" s="4"/>
      <c r="I58" s="160"/>
    </row>
    <row r="59" spans="2:9" ht="12.75" customHeight="1">
      <c r="B59" s="81" t="s">
        <v>95</v>
      </c>
      <c r="C59" s="80"/>
      <c r="D59" s="80"/>
      <c r="E59" s="157">
        <v>0</v>
      </c>
      <c r="F59" s="157">
        <v>0</v>
      </c>
      <c r="G59" s="4"/>
    </row>
    <row r="60" spans="2:9" ht="22.5">
      <c r="B60" s="159" t="s">
        <v>148</v>
      </c>
      <c r="C60" s="100"/>
      <c r="D60" s="100"/>
      <c r="E60" s="158">
        <f>SUM(E61:E62)</f>
        <v>0</v>
      </c>
      <c r="F60" s="158">
        <f>SUM(F61:F62)</f>
        <v>248594681.30000001</v>
      </c>
      <c r="G60" s="4"/>
      <c r="H60" s="149"/>
    </row>
    <row r="61" spans="2:9" ht="12.75" customHeight="1">
      <c r="B61" s="81" t="s">
        <v>93</v>
      </c>
      <c r="C61" s="80"/>
      <c r="D61" s="80"/>
      <c r="E61" s="157">
        <v>0</v>
      </c>
      <c r="F61" s="157">
        <v>0</v>
      </c>
      <c r="G61" s="4"/>
    </row>
    <row r="62" spans="2:9" ht="12.75" customHeight="1">
      <c r="B62" s="81" t="s">
        <v>92</v>
      </c>
      <c r="C62" s="80"/>
      <c r="D62" s="80"/>
      <c r="E62" s="157">
        <v>0</v>
      </c>
      <c r="F62" s="156">
        <v>248594681.30000001</v>
      </c>
      <c r="G62" s="4"/>
    </row>
    <row r="63" spans="2:9" ht="12" customHeight="1">
      <c r="B63" s="5"/>
      <c r="C63" s="6"/>
      <c r="D63" s="6"/>
      <c r="E63" s="6"/>
      <c r="F63" s="6"/>
      <c r="G63" s="7"/>
    </row>
    <row r="64" spans="2:9" ht="6.75" customHeight="1"/>
    <row r="65" spans="2:8" ht="12.75" customHeight="1">
      <c r="B65" s="155" t="s">
        <v>89</v>
      </c>
      <c r="C65" s="155"/>
      <c r="D65" s="155"/>
      <c r="E65" s="155"/>
      <c r="F65" s="155"/>
    </row>
    <row r="66" spans="2:8" ht="36.75" customHeight="1">
      <c r="B66" s="24"/>
      <c r="C66" s="24"/>
      <c r="D66" s="24"/>
      <c r="E66" s="24"/>
      <c r="F66" s="24"/>
      <c r="G66" s="24"/>
    </row>
    <row r="67" spans="2:8" ht="14.25" customHeight="1">
      <c r="B67" s="154"/>
      <c r="C67" s="154"/>
      <c r="D67" s="153"/>
      <c r="E67" s="153"/>
      <c r="F67" s="153"/>
      <c r="G67" s="152"/>
    </row>
    <row r="68" spans="2:8" ht="36" customHeight="1">
      <c r="B68" s="151"/>
      <c r="C68" s="151"/>
      <c r="D68" s="150"/>
      <c r="E68" s="150"/>
      <c r="F68" s="150"/>
      <c r="G68" s="150"/>
    </row>
    <row r="69" spans="2:8" ht="0.75" customHeight="1"/>
    <row r="70" spans="2:8" ht="21.75" customHeight="1">
      <c r="E70" s="149"/>
      <c r="F70" s="149"/>
    </row>
    <row r="71" spans="2:8" ht="12.75" customHeight="1">
      <c r="E71" s="149"/>
      <c r="F71" s="149"/>
    </row>
    <row r="72" spans="2:8" ht="12.75" customHeight="1">
      <c r="E72" s="149"/>
      <c r="F72" s="149"/>
      <c r="H72" s="149"/>
    </row>
    <row r="73" spans="2:8" ht="12.75" customHeight="1">
      <c r="E73" s="149"/>
    </row>
    <row r="74" spans="2:8" ht="12.75" customHeight="1">
      <c r="E74" s="149"/>
      <c r="F74" s="149"/>
    </row>
    <row r="76" spans="2:8" ht="12.75" customHeight="1">
      <c r="E76" s="149"/>
      <c r="F76" s="149"/>
    </row>
    <row r="77" spans="2:8" ht="12.75" customHeight="1">
      <c r="E77" s="149"/>
    </row>
    <row r="78" spans="2:8" ht="12.75" customHeight="1">
      <c r="E78" s="149"/>
    </row>
  </sheetData>
  <mergeCells count="8">
    <mergeCell ref="D68:G68"/>
    <mergeCell ref="F7:F8"/>
    <mergeCell ref="B65:F65"/>
    <mergeCell ref="D67:F67"/>
    <mergeCell ref="B2:G2"/>
    <mergeCell ref="B3:G3"/>
    <mergeCell ref="B4:G4"/>
    <mergeCell ref="B5:G5"/>
  </mergeCells>
  <printOptions horizontalCentered="1"/>
  <pageMargins left="0.11811023622047245" right="0" top="0.15748031496062992" bottom="0" header="0" footer="0.19685039370078741"/>
  <pageSetup scale="89" firstPageNumber="36" fitToWidth="0" fitToHeight="0" orientation="portrait" useFirstPageNumber="1" r:id="rId1"/>
  <headerFooter alignWithMargins="0">
    <oddFooter>Página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activeCell="G50" sqref="G50"/>
    </sheetView>
  </sheetViews>
  <sheetFormatPr baseColWidth="10" defaultRowHeight="12.75"/>
  <cols>
    <col min="1" max="1" width="41.5703125" style="110" customWidth="1"/>
    <col min="2" max="2" width="15.85546875" style="110" customWidth="1"/>
    <col min="3" max="3" width="16.5703125" style="110" bestFit="1" customWidth="1"/>
    <col min="4" max="4" width="15.5703125" style="110" bestFit="1" customWidth="1"/>
    <col min="5" max="5" width="16" style="110" customWidth="1"/>
    <col min="6" max="6" width="17.28515625" style="110" bestFit="1" customWidth="1"/>
    <col min="7" max="16384" width="11.42578125" style="110"/>
  </cols>
  <sheetData>
    <row r="1" spans="1:6">
      <c r="A1" s="247" t="s">
        <v>25</v>
      </c>
      <c r="B1" s="246"/>
      <c r="C1" s="246"/>
      <c r="D1" s="246"/>
      <c r="E1" s="246"/>
      <c r="F1" s="245"/>
    </row>
    <row r="2" spans="1:6">
      <c r="A2" s="244" t="s">
        <v>174</v>
      </c>
      <c r="B2" s="243"/>
      <c r="C2" s="243"/>
      <c r="D2" s="243"/>
      <c r="E2" s="243"/>
      <c r="F2" s="242"/>
    </row>
    <row r="3" spans="1:6">
      <c r="A3" s="244" t="s">
        <v>173</v>
      </c>
      <c r="B3" s="243"/>
      <c r="C3" s="243"/>
      <c r="D3" s="243"/>
      <c r="E3" s="243"/>
      <c r="F3" s="242"/>
    </row>
    <row r="4" spans="1:6" ht="13.5" thickBot="1">
      <c r="A4" s="241" t="s">
        <v>29</v>
      </c>
      <c r="B4" s="240"/>
      <c r="C4" s="240"/>
      <c r="D4" s="240"/>
      <c r="E4" s="240"/>
      <c r="F4" s="239"/>
    </row>
    <row r="5" spans="1:6" ht="72.75" thickBot="1">
      <c r="A5" s="238" t="s">
        <v>0</v>
      </c>
      <c r="B5" s="237" t="s">
        <v>172</v>
      </c>
      <c r="C5" s="237" t="s">
        <v>171</v>
      </c>
      <c r="D5" s="237" t="s">
        <v>170</v>
      </c>
      <c r="E5" s="237" t="s">
        <v>169</v>
      </c>
      <c r="F5" s="236" t="s">
        <v>168</v>
      </c>
    </row>
    <row r="6" spans="1:6" s="231" customFormat="1">
      <c r="A6" s="235"/>
      <c r="B6" s="234"/>
      <c r="C6" s="234"/>
      <c r="D6" s="234"/>
      <c r="E6" s="233"/>
      <c r="F6" s="232"/>
    </row>
    <row r="7" spans="1:6" s="181" customFormat="1" ht="25.5" customHeight="1">
      <c r="A7" s="188" t="s">
        <v>167</v>
      </c>
      <c r="B7" s="215">
        <f>SUM(B8:B10)</f>
        <v>475044.32</v>
      </c>
      <c r="C7" s="209">
        <v>0</v>
      </c>
      <c r="D7" s="209">
        <v>0</v>
      </c>
      <c r="E7" s="207">
        <v>0</v>
      </c>
      <c r="F7" s="195">
        <f>SUM(F8:F10)</f>
        <v>475044.32</v>
      </c>
    </row>
    <row r="8" spans="1:6" s="181" customFormat="1" ht="12">
      <c r="A8" s="227" t="s">
        <v>50</v>
      </c>
      <c r="B8" s="213">
        <v>475044.32</v>
      </c>
      <c r="C8" s="226">
        <v>0</v>
      </c>
      <c r="D8" s="226">
        <v>0</v>
      </c>
      <c r="E8" s="229">
        <v>0</v>
      </c>
      <c r="F8" s="225">
        <f>SUM(B8:E8)</f>
        <v>475044.32</v>
      </c>
    </row>
    <row r="9" spans="1:6" s="181" customFormat="1" ht="12">
      <c r="A9" s="227" t="s">
        <v>162</v>
      </c>
      <c r="B9" s="226">
        <v>0</v>
      </c>
      <c r="C9" s="226">
        <v>0</v>
      </c>
      <c r="D9" s="226">
        <v>0</v>
      </c>
      <c r="E9" s="229">
        <v>0</v>
      </c>
      <c r="F9" s="228">
        <v>0</v>
      </c>
    </row>
    <row r="10" spans="1:6" s="181" customFormat="1" ht="12">
      <c r="A10" s="227" t="s">
        <v>161</v>
      </c>
      <c r="B10" s="226">
        <v>0</v>
      </c>
      <c r="C10" s="226">
        <v>0</v>
      </c>
      <c r="D10" s="226">
        <v>0</v>
      </c>
      <c r="E10" s="229">
        <v>0</v>
      </c>
      <c r="F10" s="228">
        <v>0</v>
      </c>
    </row>
    <row r="11" spans="1:6" s="181" customFormat="1" ht="12">
      <c r="A11" s="219"/>
      <c r="B11" s="224"/>
      <c r="C11" s="224"/>
      <c r="D11" s="224"/>
      <c r="E11" s="223"/>
      <c r="F11" s="222"/>
    </row>
    <row r="12" spans="1:6" s="181" customFormat="1" ht="26.25" customHeight="1">
      <c r="A12" s="188" t="s">
        <v>166</v>
      </c>
      <c r="B12" s="209">
        <v>0</v>
      </c>
      <c r="C12" s="208">
        <f>SUM(C13:C17)</f>
        <v>7046959053.8400002</v>
      </c>
      <c r="D12" s="208">
        <f>SUM(D13)</f>
        <v>64561920.780000001</v>
      </c>
      <c r="E12" s="207">
        <v>0</v>
      </c>
      <c r="F12" s="195">
        <f>SUM(F13:F18)</f>
        <v>7111520974.6200008</v>
      </c>
    </row>
    <row r="13" spans="1:6" s="181" customFormat="1" ht="12">
      <c r="A13" s="227" t="s">
        <v>159</v>
      </c>
      <c r="B13" s="226">
        <v>0</v>
      </c>
      <c r="C13" s="226">
        <v>0</v>
      </c>
      <c r="D13" s="206">
        <v>64561920.780000001</v>
      </c>
      <c r="E13" s="229">
        <v>0</v>
      </c>
      <c r="F13" s="225">
        <f>SUM(D13:E13)</f>
        <v>64561920.780000001</v>
      </c>
    </row>
    <row r="14" spans="1:6" s="181" customFormat="1" ht="12">
      <c r="A14" s="227" t="s">
        <v>98</v>
      </c>
      <c r="B14" s="226">
        <v>0</v>
      </c>
      <c r="C14" s="206">
        <v>1284712185.3199999</v>
      </c>
      <c r="D14" s="226">
        <v>0</v>
      </c>
      <c r="E14" s="229">
        <v>0</v>
      </c>
      <c r="F14" s="225">
        <f>SUM(B14:E14)</f>
        <v>1284712185.3199999</v>
      </c>
    </row>
    <row r="15" spans="1:6" s="181" customFormat="1" ht="12">
      <c r="A15" s="227" t="s">
        <v>97</v>
      </c>
      <c r="B15" s="226">
        <v>0</v>
      </c>
      <c r="C15" s="213">
        <v>5762246868.5200005</v>
      </c>
      <c r="D15" s="226">
        <v>0</v>
      </c>
      <c r="E15" s="229">
        <v>0</v>
      </c>
      <c r="F15" s="225">
        <f>SUM(B15:E15)</f>
        <v>5762246868.5200005</v>
      </c>
    </row>
    <row r="16" spans="1:6" s="181" customFormat="1" ht="12">
      <c r="A16" s="227" t="s">
        <v>96</v>
      </c>
      <c r="B16" s="226">
        <v>0</v>
      </c>
      <c r="C16" s="226">
        <v>0</v>
      </c>
      <c r="D16" s="226">
        <v>0</v>
      </c>
      <c r="E16" s="229">
        <v>0</v>
      </c>
      <c r="F16" s="229">
        <v>0</v>
      </c>
    </row>
    <row r="17" spans="1:6" s="181" customFormat="1" ht="24">
      <c r="A17" s="227" t="s">
        <v>95</v>
      </c>
      <c r="B17" s="226">
        <v>0</v>
      </c>
      <c r="C17" s="226">
        <v>0</v>
      </c>
      <c r="D17" s="226">
        <v>0</v>
      </c>
      <c r="E17" s="229">
        <v>0</v>
      </c>
      <c r="F17" s="229">
        <v>0</v>
      </c>
    </row>
    <row r="18" spans="1:6" s="181" customFormat="1" ht="12">
      <c r="A18" s="219"/>
      <c r="B18" s="224"/>
      <c r="C18" s="224"/>
      <c r="D18" s="224"/>
      <c r="E18" s="223"/>
      <c r="F18" s="222"/>
    </row>
    <row r="19" spans="1:6" s="181" customFormat="1" ht="27" customHeight="1">
      <c r="A19" s="188" t="s">
        <v>165</v>
      </c>
      <c r="B19" s="209">
        <v>0</v>
      </c>
      <c r="C19" s="209">
        <v>0</v>
      </c>
      <c r="D19" s="209">
        <v>0</v>
      </c>
      <c r="E19" s="230">
        <f>SUM(E20:E21)</f>
        <v>-2958808532.21</v>
      </c>
      <c r="F19" s="195">
        <f>SUM(F20:F22)</f>
        <v>-2958808532.21</v>
      </c>
    </row>
    <row r="20" spans="1:6" s="181" customFormat="1" ht="12">
      <c r="A20" s="227" t="s">
        <v>157</v>
      </c>
      <c r="B20" s="226">
        <v>0</v>
      </c>
      <c r="C20" s="226">
        <v>0</v>
      </c>
      <c r="D20" s="226">
        <v>0</v>
      </c>
      <c r="E20" s="229">
        <v>0</v>
      </c>
      <c r="F20" s="228">
        <v>0</v>
      </c>
    </row>
    <row r="21" spans="1:6" s="181" customFormat="1" ht="12">
      <c r="A21" s="227" t="s">
        <v>156</v>
      </c>
      <c r="B21" s="226">
        <v>0</v>
      </c>
      <c r="C21" s="226">
        <v>0</v>
      </c>
      <c r="D21" s="226">
        <v>0</v>
      </c>
      <c r="E21" s="213">
        <v>-2958808532.21</v>
      </c>
      <c r="F21" s="225">
        <f>SUM(B21:E21)</f>
        <v>-2958808532.21</v>
      </c>
    </row>
    <row r="22" spans="1:6" s="181" customFormat="1" ht="12">
      <c r="A22" s="219"/>
      <c r="B22" s="224"/>
      <c r="C22" s="224"/>
      <c r="D22" s="224"/>
      <c r="E22" s="223"/>
      <c r="F22" s="222"/>
    </row>
    <row r="23" spans="1:6" s="181" customFormat="1" ht="12">
      <c r="A23" s="221" t="s">
        <v>164</v>
      </c>
      <c r="B23" s="215">
        <f>B7+B12+B19</f>
        <v>475044.32</v>
      </c>
      <c r="C23" s="215">
        <f>C7+C12+C19</f>
        <v>7046959053.8400002</v>
      </c>
      <c r="D23" s="215">
        <f>SUM(D12)</f>
        <v>64561920.780000001</v>
      </c>
      <c r="E23" s="215">
        <f>E7+E12+E19</f>
        <v>-2958808532.21</v>
      </c>
      <c r="F23" s="220">
        <f>SUM(B23:E23)</f>
        <v>4153187486.7299995</v>
      </c>
    </row>
    <row r="24" spans="1:6" s="181" customFormat="1" ht="12">
      <c r="A24" s="219"/>
      <c r="B24" s="218"/>
      <c r="C24" s="218"/>
      <c r="D24" s="218"/>
      <c r="E24" s="217"/>
      <c r="F24" s="216"/>
    </row>
    <row r="25" spans="1:6" s="181" customFormat="1" ht="21.75" customHeight="1">
      <c r="A25" s="188" t="s">
        <v>163</v>
      </c>
      <c r="B25" s="215">
        <f>B26</f>
        <v>-40011.300000000003</v>
      </c>
      <c r="C25" s="209">
        <v>0</v>
      </c>
      <c r="D25" s="209">
        <v>0</v>
      </c>
      <c r="E25" s="207">
        <v>0</v>
      </c>
      <c r="F25" s="195">
        <f>SUM(F26:F28)</f>
        <v>-40011.300000000003</v>
      </c>
    </row>
    <row r="26" spans="1:6" s="181" customFormat="1" ht="12">
      <c r="A26" s="214" t="s">
        <v>50</v>
      </c>
      <c r="B26" s="213">
        <v>-40011.300000000003</v>
      </c>
      <c r="C26" s="212">
        <v>0</v>
      </c>
      <c r="D26" s="212">
        <v>0</v>
      </c>
      <c r="E26" s="211">
        <v>0</v>
      </c>
      <c r="F26" s="210">
        <f>SUM(B26:E26)</f>
        <v>-40011.300000000003</v>
      </c>
    </row>
    <row r="27" spans="1:6" s="181" customFormat="1" ht="12">
      <c r="A27" s="192" t="s">
        <v>162</v>
      </c>
      <c r="B27" s="191">
        <v>0</v>
      </c>
      <c r="C27" s="191">
        <v>0</v>
      </c>
      <c r="D27" s="191">
        <v>0</v>
      </c>
      <c r="E27" s="194">
        <v>0</v>
      </c>
      <c r="F27" s="193">
        <v>0</v>
      </c>
    </row>
    <row r="28" spans="1:6" s="181" customFormat="1" ht="12">
      <c r="A28" s="192" t="s">
        <v>161</v>
      </c>
      <c r="B28" s="191">
        <v>0</v>
      </c>
      <c r="C28" s="191">
        <v>0</v>
      </c>
      <c r="D28" s="191">
        <v>0</v>
      </c>
      <c r="E28" s="194">
        <v>0</v>
      </c>
      <c r="F28" s="193">
        <v>0</v>
      </c>
    </row>
    <row r="29" spans="1:6" s="181" customFormat="1" ht="12">
      <c r="A29" s="188"/>
      <c r="B29" s="187"/>
      <c r="C29" s="187"/>
      <c r="D29" s="187"/>
      <c r="E29" s="186"/>
      <c r="F29" s="185"/>
    </row>
    <row r="30" spans="1:6" s="181" customFormat="1" ht="21.75" customHeight="1">
      <c r="A30" s="188" t="s">
        <v>160</v>
      </c>
      <c r="B30" s="209">
        <v>0</v>
      </c>
      <c r="C30" s="208">
        <f>SUM(C31:C34)</f>
        <v>12796440.75</v>
      </c>
      <c r="D30" s="208">
        <f>SUM(D31:D33)</f>
        <v>331300467.72000003</v>
      </c>
      <c r="E30" s="207">
        <v>0</v>
      </c>
      <c r="F30" s="195">
        <f>SUM(F31:F35)</f>
        <v>344096908.47000003</v>
      </c>
    </row>
    <row r="31" spans="1:6" s="181" customFormat="1" ht="12">
      <c r="A31" s="192" t="s">
        <v>159</v>
      </c>
      <c r="B31" s="191">
        <v>0</v>
      </c>
      <c r="C31" s="191">
        <v>0</v>
      </c>
      <c r="D31" s="204">
        <v>360569208.77999997</v>
      </c>
      <c r="E31" s="194">
        <v>0</v>
      </c>
      <c r="F31" s="205">
        <f>SUM(B31:E31)</f>
        <v>360569208.77999997</v>
      </c>
    </row>
    <row r="32" spans="1:6" s="181" customFormat="1" ht="12">
      <c r="A32" s="192" t="s">
        <v>98</v>
      </c>
      <c r="B32" s="191">
        <v>0</v>
      </c>
      <c r="C32" s="204">
        <v>12796440.75</v>
      </c>
      <c r="D32" s="206">
        <v>-64561920.780000001</v>
      </c>
      <c r="E32" s="194">
        <v>0</v>
      </c>
      <c r="F32" s="205">
        <f>SUM(B32:E32)</f>
        <v>-51765480.030000001</v>
      </c>
    </row>
    <row r="33" spans="1:23" s="181" customFormat="1" ht="12">
      <c r="A33" s="192" t="s">
        <v>97</v>
      </c>
      <c r="B33" s="191">
        <v>0</v>
      </c>
      <c r="C33" s="191">
        <v>0</v>
      </c>
      <c r="D33" s="204">
        <v>35293179.719999999</v>
      </c>
      <c r="E33" s="194">
        <v>0</v>
      </c>
      <c r="F33" s="203">
        <f>D33</f>
        <v>35293179.719999999</v>
      </c>
    </row>
    <row r="34" spans="1:23" s="181" customFormat="1" ht="12">
      <c r="A34" s="201" t="s">
        <v>96</v>
      </c>
      <c r="B34" s="200">
        <v>0</v>
      </c>
      <c r="C34" s="200">
        <v>0</v>
      </c>
      <c r="D34" s="200">
        <v>0</v>
      </c>
      <c r="E34" s="202">
        <v>0</v>
      </c>
      <c r="F34" s="199">
        <v>0</v>
      </c>
    </row>
    <row r="35" spans="1:23" s="181" customFormat="1" ht="24">
      <c r="A35" s="201" t="s">
        <v>95</v>
      </c>
      <c r="B35" s="200">
        <v>0</v>
      </c>
      <c r="C35" s="200">
        <v>0</v>
      </c>
      <c r="D35" s="200">
        <v>0</v>
      </c>
      <c r="E35" s="200">
        <v>0</v>
      </c>
      <c r="F35" s="199">
        <v>0</v>
      </c>
    </row>
    <row r="36" spans="1:23" s="181" customFormat="1" ht="36" customHeight="1">
      <c r="A36" s="198" t="s">
        <v>158</v>
      </c>
      <c r="B36" s="197">
        <v>0</v>
      </c>
      <c r="C36" s="197">
        <v>0</v>
      </c>
      <c r="D36" s="197">
        <v>0</v>
      </c>
      <c r="E36" s="196">
        <f>SUM(E37:E38)</f>
        <v>-248594681.30000001</v>
      </c>
      <c r="F36" s="195">
        <f>SUM(F37:F38)</f>
        <v>-248594681.30000001</v>
      </c>
    </row>
    <row r="37" spans="1:23" s="181" customFormat="1" ht="12">
      <c r="A37" s="192" t="s">
        <v>157</v>
      </c>
      <c r="B37" s="191">
        <v>0</v>
      </c>
      <c r="C37" s="191">
        <v>0</v>
      </c>
      <c r="D37" s="191">
        <v>0</v>
      </c>
      <c r="E37" s="194">
        <v>0</v>
      </c>
      <c r="F37" s="193">
        <v>0</v>
      </c>
    </row>
    <row r="38" spans="1:23" s="181" customFormat="1" ht="12">
      <c r="A38" s="192" t="s">
        <v>156</v>
      </c>
      <c r="B38" s="191">
        <v>0</v>
      </c>
      <c r="C38" s="191">
        <v>0</v>
      </c>
      <c r="D38" s="191">
        <v>0</v>
      </c>
      <c r="E38" s="190">
        <v>-248594681.30000001</v>
      </c>
      <c r="F38" s="189">
        <f>E38</f>
        <v>-248594681.30000001</v>
      </c>
    </row>
    <row r="39" spans="1:23" s="181" customFormat="1" ht="12">
      <c r="A39" s="188"/>
      <c r="B39" s="187"/>
      <c r="C39" s="187"/>
      <c r="D39" s="187"/>
      <c r="E39" s="186"/>
      <c r="F39" s="185"/>
    </row>
    <row r="40" spans="1:23" s="181" customFormat="1" thickBot="1">
      <c r="A40" s="184" t="s">
        <v>155</v>
      </c>
      <c r="B40" s="183">
        <f>B23+B25+B30+B36</f>
        <v>435033.02</v>
      </c>
      <c r="C40" s="183">
        <f>C23+C25+C30+C36</f>
        <v>7059755494.5900002</v>
      </c>
      <c r="D40" s="183">
        <f>D23+D25+D30+D36</f>
        <v>395862388.5</v>
      </c>
      <c r="E40" s="183">
        <f>E23+E25+E30+E36</f>
        <v>-3207403213.5100002</v>
      </c>
      <c r="F40" s="182">
        <f>SUM(F36,F30,F25,F23)</f>
        <v>4248649702.5999994</v>
      </c>
    </row>
    <row r="42" spans="1:23" s="174" customFormat="1" ht="13.5" customHeight="1">
      <c r="A42" s="180" t="s">
        <v>24</v>
      </c>
      <c r="B42" s="180"/>
      <c r="C42" s="180"/>
      <c r="D42" s="180"/>
      <c r="E42" s="180"/>
      <c r="F42" s="180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5"/>
      <c r="T42" s="175"/>
      <c r="U42" s="175"/>
      <c r="V42" s="175"/>
      <c r="W42" s="175"/>
    </row>
    <row r="43" spans="1:23" s="174" customFormat="1" ht="13.5" customHeight="1">
      <c r="A43" s="177"/>
      <c r="B43" s="177"/>
      <c r="C43" s="177"/>
      <c r="D43" s="177"/>
      <c r="E43" s="177"/>
      <c r="F43" s="179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5"/>
      <c r="T43" s="175"/>
      <c r="U43" s="175"/>
      <c r="V43" s="175"/>
      <c r="W43" s="175"/>
    </row>
    <row r="44" spans="1:23" s="174" customFormat="1" ht="13.5" customHeight="1">
      <c r="A44" s="177"/>
      <c r="B44" s="177"/>
      <c r="C44" s="177"/>
      <c r="D44" s="177"/>
      <c r="E44" s="177"/>
      <c r="F44" s="179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5"/>
      <c r="T44" s="175"/>
      <c r="U44" s="175"/>
      <c r="V44" s="175"/>
      <c r="W44" s="175"/>
    </row>
    <row r="45" spans="1:23" s="174" customFormat="1" ht="13.5" customHeight="1">
      <c r="A45" s="177"/>
      <c r="B45" s="177"/>
      <c r="C45" s="177"/>
      <c r="D45" s="177"/>
      <c r="E45" s="177"/>
      <c r="F45" s="178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5"/>
      <c r="T45" s="175"/>
      <c r="U45" s="175"/>
      <c r="V45" s="175"/>
      <c r="W45" s="175"/>
    </row>
    <row r="46" spans="1:23" s="174" customFormat="1" ht="13.5" customHeight="1">
      <c r="A46" s="177"/>
      <c r="B46" s="177"/>
      <c r="C46" s="177"/>
      <c r="D46" s="177"/>
      <c r="E46" s="177"/>
      <c r="F46" s="177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5"/>
      <c r="T46" s="175"/>
      <c r="U46" s="175"/>
      <c r="V46" s="175"/>
      <c r="W46" s="175"/>
    </row>
    <row r="47" spans="1:23">
      <c r="A47" s="172"/>
      <c r="B47" s="172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23">
      <c r="F48" s="171"/>
    </row>
    <row r="49" spans="6:6">
      <c r="F49" s="170"/>
    </row>
  </sheetData>
  <mergeCells count="5">
    <mergeCell ref="A1:F1"/>
    <mergeCell ref="A2:F2"/>
    <mergeCell ref="A3:F3"/>
    <mergeCell ref="A4:F4"/>
    <mergeCell ref="A42:F4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zoomScale="110" zoomScaleNormal="110" zoomScaleSheetLayoutView="115" workbookViewId="0">
      <selection activeCell="E16" sqref="E16"/>
    </sheetView>
  </sheetViews>
  <sheetFormatPr baseColWidth="10" defaultRowHeight="15"/>
  <cols>
    <col min="1" max="1" width="3" style="248" customWidth="1"/>
    <col min="2" max="2" width="49.85546875" style="248" customWidth="1"/>
    <col min="3" max="3" width="21.85546875" style="248" customWidth="1"/>
    <col min="4" max="4" width="2.42578125" style="248" customWidth="1"/>
    <col min="5" max="5" width="22.28515625" style="248" customWidth="1"/>
    <col min="6" max="6" width="11.42578125" style="248" customWidth="1"/>
    <col min="7" max="7" width="13.7109375" style="248" bestFit="1" customWidth="1"/>
    <col min="8" max="16384" width="11.42578125" style="248"/>
  </cols>
  <sheetData>
    <row r="1" spans="2:5" ht="49.5" customHeight="1">
      <c r="B1" s="301" t="s">
        <v>205</v>
      </c>
      <c r="C1" s="300"/>
      <c r="D1" s="300"/>
      <c r="E1" s="299"/>
    </row>
    <row r="2" spans="2:5" ht="12.75" customHeight="1">
      <c r="B2" s="298" t="s">
        <v>0</v>
      </c>
      <c r="C2" s="297">
        <v>2021</v>
      </c>
      <c r="D2" s="296"/>
      <c r="E2" s="295" t="s">
        <v>204</v>
      </c>
    </row>
    <row r="3" spans="2:5" ht="6.75" customHeight="1">
      <c r="B3" s="294"/>
      <c r="C3" s="293"/>
      <c r="D3" s="283"/>
      <c r="E3" s="292"/>
    </row>
    <row r="4" spans="2:5">
      <c r="B4" s="272" t="s">
        <v>203</v>
      </c>
      <c r="C4" s="270"/>
      <c r="E4" s="269"/>
    </row>
    <row r="5" spans="2:5">
      <c r="B5" s="272" t="s">
        <v>150</v>
      </c>
      <c r="C5" s="275">
        <f>SUM(C6:C15)</f>
        <v>1118326962.5</v>
      </c>
      <c r="E5" s="273">
        <v>3493804309.3099999</v>
      </c>
    </row>
    <row r="6" spans="2:5">
      <c r="B6" s="271" t="s">
        <v>85</v>
      </c>
      <c r="C6" s="270">
        <v>539834905.5</v>
      </c>
      <c r="E6" s="269">
        <v>997167120.28999996</v>
      </c>
    </row>
    <row r="7" spans="2:5">
      <c r="B7" s="271" t="s">
        <v>202</v>
      </c>
      <c r="C7" s="270">
        <v>0</v>
      </c>
      <c r="E7" s="269">
        <v>0</v>
      </c>
    </row>
    <row r="8" spans="2:5">
      <c r="B8" s="271" t="s">
        <v>201</v>
      </c>
      <c r="C8" s="270">
        <v>0</v>
      </c>
      <c r="E8" s="269">
        <v>0</v>
      </c>
    </row>
    <row r="9" spans="2:5">
      <c r="B9" s="271" t="s">
        <v>82</v>
      </c>
      <c r="C9" s="270">
        <v>50841915.57</v>
      </c>
      <c r="E9" s="269">
        <v>187293346.44999999</v>
      </c>
    </row>
    <row r="10" spans="2:5">
      <c r="B10" s="271" t="s">
        <v>200</v>
      </c>
      <c r="C10" s="270">
        <v>7384488.6799999997</v>
      </c>
      <c r="E10" s="269">
        <v>42213509.859999999</v>
      </c>
    </row>
    <row r="11" spans="2:5">
      <c r="B11" s="271" t="s">
        <v>199</v>
      </c>
      <c r="C11" s="270">
        <v>3102601.03</v>
      </c>
      <c r="E11" s="269">
        <v>5024893.9000000004</v>
      </c>
    </row>
    <row r="12" spans="2:5">
      <c r="B12" s="271" t="s">
        <v>198</v>
      </c>
      <c r="C12" s="270">
        <v>0</v>
      </c>
      <c r="E12" s="269">
        <v>0</v>
      </c>
    </row>
    <row r="13" spans="2:5" ht="18">
      <c r="B13" s="271" t="s">
        <v>76</v>
      </c>
      <c r="C13" s="270">
        <v>507707531.44</v>
      </c>
      <c r="E13" s="269">
        <v>2210571935.9099998</v>
      </c>
    </row>
    <row r="14" spans="2:5" ht="18">
      <c r="B14" s="271" t="s">
        <v>197</v>
      </c>
      <c r="C14" s="270">
        <v>0</v>
      </c>
      <c r="E14" s="269">
        <v>0</v>
      </c>
    </row>
    <row r="15" spans="2:5">
      <c r="B15" s="271" t="s">
        <v>196</v>
      </c>
      <c r="C15" s="270">
        <v>9455520.2799999993</v>
      </c>
      <c r="E15" s="269">
        <v>51533502.899999999</v>
      </c>
    </row>
    <row r="16" spans="2:5">
      <c r="B16" s="272" t="s">
        <v>149</v>
      </c>
      <c r="C16" s="275">
        <f>SUM(C17:C32)</f>
        <v>757757753.71999991</v>
      </c>
      <c r="E16" s="273">
        <v>3429242388.5299997</v>
      </c>
    </row>
    <row r="17" spans="1:7">
      <c r="B17" s="271" t="s">
        <v>65</v>
      </c>
      <c r="C17" s="270">
        <v>271863826.02999997</v>
      </c>
      <c r="E17" s="269">
        <v>1127065944.4000001</v>
      </c>
    </row>
    <row r="18" spans="1:7">
      <c r="B18" s="271" t="s">
        <v>195</v>
      </c>
      <c r="C18" s="270">
        <v>40275116.259999998</v>
      </c>
      <c r="E18" s="269">
        <v>241594527.55000001</v>
      </c>
    </row>
    <row r="19" spans="1:7">
      <c r="B19" s="271" t="s">
        <v>63</v>
      </c>
      <c r="C19" s="270">
        <v>221977211.31999999</v>
      </c>
      <c r="E19" s="269">
        <v>1061697506.95</v>
      </c>
    </row>
    <row r="20" spans="1:7">
      <c r="B20" s="271" t="s">
        <v>61</v>
      </c>
      <c r="C20" s="270">
        <v>14451950.42</v>
      </c>
      <c r="E20" s="269">
        <v>66792666.100000001</v>
      </c>
    </row>
    <row r="21" spans="1:7">
      <c r="B21" s="271" t="s">
        <v>194</v>
      </c>
      <c r="C21" s="270">
        <v>0</v>
      </c>
      <c r="E21" s="269">
        <v>0</v>
      </c>
    </row>
    <row r="22" spans="1:7">
      <c r="B22" s="271" t="s">
        <v>59</v>
      </c>
      <c r="C22" s="270">
        <v>31027531.84</v>
      </c>
      <c r="E22" s="269">
        <v>165039304.88</v>
      </c>
    </row>
    <row r="23" spans="1:7">
      <c r="B23" s="271" t="s">
        <v>58</v>
      </c>
      <c r="C23" s="270">
        <v>62688483.280000001</v>
      </c>
      <c r="E23" s="269">
        <v>275590985.18000001</v>
      </c>
      <c r="G23" s="291"/>
    </row>
    <row r="24" spans="1:7">
      <c r="B24" s="271" t="s">
        <v>57</v>
      </c>
      <c r="C24" s="270">
        <v>42991154.280000001</v>
      </c>
      <c r="E24" s="269">
        <v>185088908.27000001</v>
      </c>
    </row>
    <row r="25" spans="1:7">
      <c r="B25" s="271" t="s">
        <v>56</v>
      </c>
      <c r="C25" s="270">
        <v>0</v>
      </c>
      <c r="E25" s="269">
        <v>0</v>
      </c>
    </row>
    <row r="26" spans="1:7">
      <c r="B26" s="271" t="s">
        <v>55</v>
      </c>
      <c r="C26" s="270">
        <v>0</v>
      </c>
      <c r="E26" s="269">
        <v>0</v>
      </c>
    </row>
    <row r="27" spans="1:7">
      <c r="B27" s="271" t="s">
        <v>54</v>
      </c>
      <c r="C27" s="270">
        <v>1548000</v>
      </c>
      <c r="E27" s="269">
        <v>8370500</v>
      </c>
    </row>
    <row r="28" spans="1:7">
      <c r="B28" s="271" t="s">
        <v>53</v>
      </c>
      <c r="C28" s="270">
        <v>0</v>
      </c>
      <c r="E28" s="269">
        <v>0</v>
      </c>
    </row>
    <row r="29" spans="1:7">
      <c r="B29" s="271" t="s">
        <v>51</v>
      </c>
      <c r="C29" s="270">
        <v>0</v>
      </c>
      <c r="E29" s="269">
        <v>0</v>
      </c>
    </row>
    <row r="30" spans="1:7">
      <c r="B30" s="271" t="s">
        <v>50</v>
      </c>
      <c r="C30" s="270">
        <v>0</v>
      </c>
      <c r="E30" s="269">
        <v>0</v>
      </c>
    </row>
    <row r="31" spans="1:7">
      <c r="B31" s="271" t="s">
        <v>49</v>
      </c>
      <c r="C31" s="270">
        <v>0</v>
      </c>
      <c r="E31" s="269">
        <v>0</v>
      </c>
    </row>
    <row r="32" spans="1:7">
      <c r="A32" s="290"/>
      <c r="B32" s="271" t="s">
        <v>193</v>
      </c>
      <c r="C32" s="270">
        <v>70934480.290000007</v>
      </c>
      <c r="E32" s="269">
        <v>298002045.19999999</v>
      </c>
    </row>
    <row r="33" spans="2:5">
      <c r="B33" s="272" t="s">
        <v>192</v>
      </c>
      <c r="C33" s="275">
        <f>C5-C16</f>
        <v>360569208.78000009</v>
      </c>
      <c r="E33" s="273">
        <v>64561920.78000021</v>
      </c>
    </row>
    <row r="34" spans="2:5">
      <c r="B34" s="272" t="s">
        <v>191</v>
      </c>
      <c r="C34" s="270"/>
      <c r="E34" s="269"/>
    </row>
    <row r="35" spans="2:5">
      <c r="B35" s="272" t="s">
        <v>150</v>
      </c>
      <c r="C35" s="275">
        <f>SUM(C36:C38)</f>
        <v>48629621.950000003</v>
      </c>
      <c r="E35" s="273">
        <v>64852212.189999998</v>
      </c>
    </row>
    <row r="36" spans="2:5">
      <c r="B36" s="271" t="s">
        <v>189</v>
      </c>
      <c r="C36" s="270">
        <v>0</v>
      </c>
      <c r="E36" s="269">
        <v>0</v>
      </c>
    </row>
    <row r="37" spans="2:5">
      <c r="B37" s="271" t="s">
        <v>118</v>
      </c>
      <c r="C37" s="270">
        <v>4472152.78</v>
      </c>
      <c r="E37" s="269">
        <v>0</v>
      </c>
    </row>
    <row r="38" spans="2:5">
      <c r="B38" s="271" t="s">
        <v>190</v>
      </c>
      <c r="C38" s="270">
        <v>44157469.170000002</v>
      </c>
      <c r="E38" s="269">
        <v>64852212.189999998</v>
      </c>
    </row>
    <row r="39" spans="2:5">
      <c r="B39" s="272" t="s">
        <v>149</v>
      </c>
      <c r="C39" s="275">
        <f>SUM(C40:C42)</f>
        <v>48469089.510000005</v>
      </c>
      <c r="E39" s="273">
        <v>1097170488.55</v>
      </c>
    </row>
    <row r="40" spans="2:5">
      <c r="B40" s="271" t="s">
        <v>189</v>
      </c>
      <c r="C40" s="270">
        <v>26548774.190000001</v>
      </c>
      <c r="E40" s="269">
        <v>905975160.30999994</v>
      </c>
    </row>
    <row r="41" spans="2:5">
      <c r="B41" s="271" t="s">
        <v>118</v>
      </c>
      <c r="C41" s="270">
        <v>0</v>
      </c>
      <c r="E41" s="269">
        <v>67860886.670000002</v>
      </c>
    </row>
    <row r="42" spans="2:5">
      <c r="B42" s="271" t="s">
        <v>188</v>
      </c>
      <c r="C42" s="270">
        <v>21920315.32</v>
      </c>
      <c r="E42" s="269">
        <v>123334441.56999999</v>
      </c>
    </row>
    <row r="43" spans="2:5">
      <c r="B43" s="272" t="s">
        <v>187</v>
      </c>
      <c r="C43" s="275">
        <f>C35-C39</f>
        <v>160532.43999999762</v>
      </c>
      <c r="E43" s="273">
        <v>-1032318276.3599999</v>
      </c>
    </row>
    <row r="44" spans="2:5">
      <c r="B44" s="272" t="s">
        <v>186</v>
      </c>
      <c r="C44" s="270"/>
      <c r="E44" s="269"/>
    </row>
    <row r="45" spans="2:5">
      <c r="B45" s="272" t="s">
        <v>150</v>
      </c>
      <c r="C45" s="275">
        <f>SUM(C46:C49)</f>
        <v>303189123.32999998</v>
      </c>
      <c r="E45" s="273">
        <v>1832637044.47</v>
      </c>
    </row>
    <row r="46" spans="2:5">
      <c r="B46" s="271" t="s">
        <v>185</v>
      </c>
      <c r="C46" s="270">
        <v>0</v>
      </c>
      <c r="E46" s="269">
        <v>0</v>
      </c>
    </row>
    <row r="47" spans="2:5">
      <c r="B47" s="271" t="s">
        <v>182</v>
      </c>
      <c r="C47" s="270">
        <v>0</v>
      </c>
      <c r="E47" s="269">
        <v>0</v>
      </c>
    </row>
    <row r="48" spans="2:5">
      <c r="B48" s="271" t="s">
        <v>181</v>
      </c>
      <c r="C48" s="270">
        <v>0</v>
      </c>
      <c r="E48" s="269">
        <v>0</v>
      </c>
    </row>
    <row r="49" spans="2:6">
      <c r="B49" s="289" t="s">
        <v>184</v>
      </c>
      <c r="C49" s="288">
        <v>303189123.32999998</v>
      </c>
      <c r="D49" s="287"/>
      <c r="E49" s="286">
        <v>1832637044.47</v>
      </c>
    </row>
    <row r="50" spans="2:6">
      <c r="B50" s="285" t="s">
        <v>149</v>
      </c>
      <c r="C50" s="284">
        <f>SUM(C51:C54)</f>
        <v>307053636.35000002</v>
      </c>
      <c r="D50" s="283"/>
      <c r="E50" s="282">
        <v>1054487255.41</v>
      </c>
    </row>
    <row r="51" spans="2:6" ht="13.5" customHeight="1">
      <c r="B51" s="268" t="s">
        <v>183</v>
      </c>
      <c r="C51" s="267">
        <v>0</v>
      </c>
      <c r="E51" s="266">
        <v>0</v>
      </c>
    </row>
    <row r="52" spans="2:6">
      <c r="B52" s="258" t="s">
        <v>182</v>
      </c>
      <c r="C52" s="281">
        <v>0</v>
      </c>
      <c r="E52" s="280">
        <v>0</v>
      </c>
    </row>
    <row r="53" spans="2:6">
      <c r="B53" s="258" t="s">
        <v>181</v>
      </c>
      <c r="C53" s="281">
        <v>0</v>
      </c>
      <c r="E53" s="280">
        <v>0</v>
      </c>
    </row>
    <row r="54" spans="2:6">
      <c r="B54" s="258" t="s">
        <v>180</v>
      </c>
      <c r="C54" s="281">
        <v>307053636.35000002</v>
      </c>
      <c r="E54" s="280">
        <v>1054487255.41</v>
      </c>
    </row>
    <row r="55" spans="2:6" s="276" customFormat="1" ht="13.5" customHeight="1">
      <c r="B55" s="279"/>
      <c r="C55" s="278"/>
      <c r="D55" s="248"/>
      <c r="E55" s="277"/>
    </row>
    <row r="56" spans="2:6">
      <c r="B56" s="272" t="s">
        <v>179</v>
      </c>
      <c r="C56" s="275">
        <f>C45-C50</f>
        <v>-3864513.0200000405</v>
      </c>
      <c r="D56" s="274"/>
      <c r="E56" s="273">
        <v>778149789.06000006</v>
      </c>
    </row>
    <row r="57" spans="2:6" ht="18">
      <c r="B57" s="272" t="s">
        <v>178</v>
      </c>
      <c r="C57" s="270">
        <f>C33+C43+C56</f>
        <v>356865228.20000005</v>
      </c>
      <c r="E57" s="269">
        <v>-189606566.51999962</v>
      </c>
    </row>
    <row r="58" spans="2:6">
      <c r="B58" s="271" t="s">
        <v>177</v>
      </c>
      <c r="C58" s="270">
        <v>425256170.55000001</v>
      </c>
      <c r="E58" s="269">
        <v>614862737.07000005</v>
      </c>
    </row>
    <row r="59" spans="2:6" ht="23.25" customHeight="1">
      <c r="B59" s="268" t="s">
        <v>176</v>
      </c>
      <c r="C59" s="267">
        <f>C57+C58</f>
        <v>782121398.75</v>
      </c>
      <c r="E59" s="266">
        <v>425256170.55000043</v>
      </c>
      <c r="F59" s="265"/>
    </row>
    <row r="60" spans="2:6" s="250" customFormat="1" ht="15" customHeight="1">
      <c r="B60" s="264" t="s">
        <v>175</v>
      </c>
      <c r="C60" s="263"/>
      <c r="D60" s="263"/>
      <c r="E60" s="262"/>
      <c r="F60" s="254"/>
    </row>
    <row r="61" spans="2:6" s="250" customFormat="1" ht="17.25" customHeight="1">
      <c r="B61" s="261"/>
      <c r="C61" s="260"/>
      <c r="D61" s="260"/>
      <c r="E61" s="259"/>
      <c r="F61" s="254"/>
    </row>
    <row r="62" spans="2:6" s="250" customFormat="1" ht="40.5" customHeight="1">
      <c r="B62" s="258"/>
      <c r="C62" s="257"/>
      <c r="D62" s="256"/>
      <c r="E62" s="255"/>
      <c r="F62" s="254"/>
    </row>
    <row r="63" spans="2:6">
      <c r="B63" s="253"/>
    </row>
    <row r="64" spans="2:6">
      <c r="F64" s="252"/>
    </row>
    <row r="65" spans="5:6">
      <c r="F65" s="251"/>
    </row>
    <row r="66" spans="5:6">
      <c r="F66" s="250"/>
    </row>
    <row r="69" spans="5:6">
      <c r="E69" s="249"/>
    </row>
  </sheetData>
  <mergeCells count="3">
    <mergeCell ref="B1:E1"/>
    <mergeCell ref="B60:E60"/>
    <mergeCell ref="C61:D61"/>
  </mergeCells>
  <pageMargins left="0.78740157480314965" right="0" top="0.59055118110236227" bottom="0.59055118110236227" header="0.39370078740157483" footer="0.19685039370078741"/>
  <pageSetup scale="93" firstPageNumber="34" orientation="portrait" useFirstPageNumber="1" r:id="rId1"/>
  <headerFooter alignWithMargins="0">
    <oddFooter>&amp;CPágina &amp;P</oddFooter>
  </headerFooter>
  <rowBreaks count="1" manualBreakCount="1">
    <brk id="49" min="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showOutlineSymbols="0" zoomScaleNormal="100" workbookViewId="0">
      <selection activeCell="L16" sqref="L16"/>
    </sheetView>
  </sheetViews>
  <sheetFormatPr baseColWidth="10" defaultColWidth="6.85546875" defaultRowHeight="12.75" customHeight="1"/>
  <cols>
    <col min="1" max="1" width="6.140625" style="23" customWidth="1"/>
    <col min="2" max="2" width="12.42578125" style="23" customWidth="1"/>
    <col min="3" max="3" width="1.28515625" style="23" customWidth="1"/>
    <col min="4" max="4" width="2.7109375" style="23" customWidth="1"/>
    <col min="5" max="5" width="16.7109375" style="23" customWidth="1"/>
    <col min="6" max="6" width="5.140625" style="23" customWidth="1"/>
    <col min="7" max="7" width="1.28515625" style="23" hidden="1" customWidth="1"/>
    <col min="8" max="8" width="1.140625" style="23" customWidth="1"/>
    <col min="9" max="9" width="19" style="23" customWidth="1"/>
    <col min="10" max="10" width="6.28515625" style="23" customWidth="1"/>
    <col min="11" max="11" width="12.42578125" style="23" customWidth="1"/>
    <col min="12" max="12" width="19.7109375" style="23" customWidth="1"/>
    <col min="13" max="13" width="12.7109375" style="23" customWidth="1"/>
    <col min="14" max="14" width="6.42578125" style="23" customWidth="1"/>
    <col min="15" max="15" width="6.85546875" style="23"/>
    <col min="16" max="16" width="20.140625" style="23" customWidth="1"/>
    <col min="17" max="17" width="13.5703125" style="23" hidden="1" customWidth="1"/>
    <col min="18" max="22" width="6.85546875" style="23"/>
    <col min="23" max="23" width="0.42578125" style="23" customWidth="1"/>
    <col min="24" max="16384" width="6.85546875" style="23"/>
  </cols>
  <sheetData>
    <row r="1" spans="1:14" ht="6.75" customHeight="1"/>
    <row r="2" spans="1:14" ht="12.75" customHeight="1">
      <c r="A2" s="95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3"/>
    </row>
    <row r="3" spans="1:14" ht="12.75" customHeight="1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0"/>
    </row>
    <row r="4" spans="1:14">
      <c r="A4" s="9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0"/>
    </row>
    <row r="5" spans="1:14" ht="16.5" customHeight="1">
      <c r="A5" s="89" t="s">
        <v>29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7"/>
    </row>
    <row r="6" spans="1:14" ht="11.25" customHeight="1">
      <c r="A6" s="360" t="s">
        <v>227</v>
      </c>
      <c r="B6" s="359"/>
      <c r="C6" s="359"/>
      <c r="D6" s="359"/>
      <c r="E6" s="359"/>
      <c r="F6" s="359"/>
      <c r="G6" s="358"/>
      <c r="H6" s="356" t="s">
        <v>226</v>
      </c>
      <c r="I6" s="358"/>
      <c r="J6" s="356" t="s">
        <v>225</v>
      </c>
      <c r="K6" s="358"/>
      <c r="L6" s="357" t="s">
        <v>224</v>
      </c>
      <c r="M6" s="356" t="s">
        <v>223</v>
      </c>
      <c r="N6" s="355"/>
    </row>
    <row r="7" spans="1:14" ht="15.75" customHeight="1">
      <c r="A7" s="354"/>
      <c r="B7" s="353"/>
      <c r="C7" s="353"/>
      <c r="D7" s="353"/>
      <c r="E7" s="353"/>
      <c r="F7" s="353"/>
      <c r="G7" s="349"/>
      <c r="H7" s="352"/>
      <c r="I7" s="351"/>
      <c r="J7" s="350"/>
      <c r="K7" s="349"/>
      <c r="L7" s="348"/>
      <c r="M7" s="347"/>
      <c r="N7" s="346"/>
    </row>
    <row r="8" spans="1:14" s="110" customFormat="1" ht="15.75" customHeight="1">
      <c r="A8" s="345" t="s">
        <v>222</v>
      </c>
      <c r="B8" s="344"/>
      <c r="C8" s="344"/>
      <c r="D8" s="344"/>
      <c r="E8" s="344"/>
      <c r="F8" s="172"/>
      <c r="G8" s="172"/>
      <c r="H8" s="343"/>
      <c r="I8" s="342"/>
      <c r="J8" s="172"/>
      <c r="K8" s="172"/>
      <c r="L8" s="341"/>
      <c r="M8" s="172"/>
      <c r="N8" s="340"/>
    </row>
    <row r="9" spans="1:14" ht="12.75" customHeight="1">
      <c r="A9" s="3"/>
      <c r="B9" s="339" t="s">
        <v>221</v>
      </c>
      <c r="C9" s="339"/>
      <c r="D9" s="339"/>
      <c r="E9" s="338"/>
      <c r="F9" s="338"/>
      <c r="G9" s="337"/>
      <c r="H9" s="3"/>
      <c r="I9" s="311"/>
      <c r="J9" s="24"/>
      <c r="K9" s="24"/>
      <c r="L9" s="314"/>
      <c r="M9" s="24"/>
      <c r="N9" s="4"/>
    </row>
    <row r="10" spans="1:14" ht="12.75" customHeight="1">
      <c r="A10" s="330" t="s">
        <v>216</v>
      </c>
      <c r="B10" s="139"/>
      <c r="C10" s="139"/>
      <c r="D10" s="139"/>
      <c r="E10" s="139"/>
      <c r="F10" s="24"/>
      <c r="G10" s="24"/>
      <c r="H10" s="3"/>
      <c r="I10" s="311"/>
      <c r="J10" s="24"/>
      <c r="K10" s="24"/>
      <c r="L10" s="310">
        <v>0</v>
      </c>
      <c r="M10" s="321">
        <v>0</v>
      </c>
      <c r="N10" s="142"/>
    </row>
    <row r="11" spans="1:14" ht="12.75" customHeight="1">
      <c r="A11" s="329" t="s">
        <v>215</v>
      </c>
      <c r="B11" s="120"/>
      <c r="C11" s="120"/>
      <c r="D11" s="120"/>
      <c r="E11" s="120"/>
      <c r="F11" s="24"/>
      <c r="G11" s="24"/>
      <c r="H11" s="3"/>
      <c r="I11" s="328" t="s">
        <v>209</v>
      </c>
      <c r="J11" s="336"/>
      <c r="K11" s="335"/>
      <c r="L11" s="326">
        <v>0</v>
      </c>
      <c r="M11" s="325">
        <v>0</v>
      </c>
      <c r="N11" s="142"/>
    </row>
    <row r="12" spans="1:14" ht="12.75" customHeight="1">
      <c r="A12" s="329" t="s">
        <v>211</v>
      </c>
      <c r="B12" s="120"/>
      <c r="C12" s="120"/>
      <c r="D12" s="120"/>
      <c r="E12" s="120"/>
      <c r="F12" s="24"/>
      <c r="G12" s="24"/>
      <c r="H12" s="3"/>
      <c r="I12" s="328" t="s">
        <v>209</v>
      </c>
      <c r="J12" s="327"/>
      <c r="K12" s="24"/>
      <c r="L12" s="326">
        <v>0</v>
      </c>
      <c r="M12" s="325">
        <v>0</v>
      </c>
      <c r="N12" s="142"/>
    </row>
    <row r="13" spans="1:14" ht="12.75" customHeight="1">
      <c r="A13" s="329" t="s">
        <v>220</v>
      </c>
      <c r="B13" s="120"/>
      <c r="C13" s="120"/>
      <c r="D13" s="120"/>
      <c r="E13" s="120"/>
      <c r="F13" s="24"/>
      <c r="G13" s="24"/>
      <c r="H13" s="3"/>
      <c r="I13" s="328" t="s">
        <v>209</v>
      </c>
      <c r="J13" s="327"/>
      <c r="K13" s="24"/>
      <c r="L13" s="326">
        <v>0</v>
      </c>
      <c r="M13" s="325">
        <v>0</v>
      </c>
      <c r="N13" s="142"/>
    </row>
    <row r="14" spans="1:14" ht="12.75" customHeight="1">
      <c r="A14" s="81"/>
      <c r="B14" s="80"/>
      <c r="C14" s="80"/>
      <c r="D14" s="80"/>
      <c r="E14" s="80"/>
      <c r="F14" s="24"/>
      <c r="G14" s="24"/>
      <c r="H14" s="3"/>
      <c r="I14" s="328"/>
      <c r="J14" s="327"/>
      <c r="K14" s="24"/>
      <c r="L14" s="326"/>
      <c r="M14" s="332"/>
      <c r="N14" s="331"/>
    </row>
    <row r="15" spans="1:14" ht="12.75" customHeight="1">
      <c r="A15" s="330" t="s">
        <v>214</v>
      </c>
      <c r="B15" s="139"/>
      <c r="C15" s="139"/>
      <c r="D15" s="139"/>
      <c r="E15" s="139"/>
      <c r="F15" s="24"/>
      <c r="G15" s="24"/>
      <c r="H15" s="3"/>
      <c r="I15" s="311"/>
      <c r="J15" s="24"/>
      <c r="K15" s="24"/>
      <c r="L15" s="310">
        <v>0</v>
      </c>
      <c r="M15" s="321">
        <v>0</v>
      </c>
      <c r="N15" s="142"/>
    </row>
    <row r="16" spans="1:14" ht="12.75" customHeight="1">
      <c r="A16" s="329" t="s">
        <v>213</v>
      </c>
      <c r="B16" s="120"/>
      <c r="C16" s="120"/>
      <c r="D16" s="120"/>
      <c r="E16" s="120"/>
      <c r="F16" s="24"/>
      <c r="G16" s="24"/>
      <c r="H16" s="3"/>
      <c r="I16" s="328" t="s">
        <v>209</v>
      </c>
      <c r="J16" s="327"/>
      <c r="K16" s="24"/>
      <c r="L16" s="326" t="s">
        <v>219</v>
      </c>
      <c r="M16" s="325">
        <v>0</v>
      </c>
      <c r="N16" s="142"/>
    </row>
    <row r="17" spans="1:14" ht="12.75" customHeight="1">
      <c r="A17" s="329" t="s">
        <v>212</v>
      </c>
      <c r="B17" s="120"/>
      <c r="C17" s="120"/>
      <c r="D17" s="120"/>
      <c r="E17" s="120"/>
      <c r="F17" s="24"/>
      <c r="G17" s="24"/>
      <c r="H17" s="3"/>
      <c r="I17" s="328" t="s">
        <v>209</v>
      </c>
      <c r="J17" s="327"/>
      <c r="K17" s="24"/>
      <c r="L17" s="326">
        <v>0</v>
      </c>
      <c r="M17" s="325">
        <v>0</v>
      </c>
      <c r="N17" s="142"/>
    </row>
    <row r="18" spans="1:14" ht="12.75" customHeight="1">
      <c r="A18" s="329" t="s">
        <v>211</v>
      </c>
      <c r="B18" s="120"/>
      <c r="C18" s="120"/>
      <c r="D18" s="120"/>
      <c r="E18" s="120"/>
      <c r="F18" s="24"/>
      <c r="G18" s="24"/>
      <c r="H18" s="3"/>
      <c r="I18" s="328" t="s">
        <v>209</v>
      </c>
      <c r="J18" s="327"/>
      <c r="K18" s="24"/>
      <c r="L18" s="326">
        <v>0</v>
      </c>
      <c r="M18" s="325">
        <v>0</v>
      </c>
      <c r="N18" s="142"/>
    </row>
    <row r="19" spans="1:14" ht="12.75" customHeight="1">
      <c r="A19" s="329" t="s">
        <v>210</v>
      </c>
      <c r="B19" s="120"/>
      <c r="C19" s="120"/>
      <c r="D19" s="120"/>
      <c r="E19" s="120"/>
      <c r="F19" s="24"/>
      <c r="G19" s="24"/>
      <c r="H19" s="3"/>
      <c r="I19" s="328" t="s">
        <v>209</v>
      </c>
      <c r="J19" s="327"/>
      <c r="K19" s="24"/>
      <c r="L19" s="326">
        <v>0</v>
      </c>
      <c r="M19" s="325">
        <v>0</v>
      </c>
      <c r="N19" s="142"/>
    </row>
    <row r="20" spans="1:14" ht="12.75" customHeight="1">
      <c r="A20" s="324" t="s">
        <v>218</v>
      </c>
      <c r="B20" s="323"/>
      <c r="C20" s="323"/>
      <c r="D20" s="323"/>
      <c r="E20" s="323"/>
      <c r="F20" s="322"/>
      <c r="G20" s="24"/>
      <c r="H20" s="3"/>
      <c r="I20" s="311"/>
      <c r="J20" s="24"/>
      <c r="K20" s="24"/>
      <c r="L20" s="310">
        <v>0</v>
      </c>
      <c r="M20" s="321">
        <v>0</v>
      </c>
      <c r="N20" s="142"/>
    </row>
    <row r="21" spans="1:14" ht="12.75" customHeight="1">
      <c r="A21" s="3"/>
      <c r="B21" s="339" t="s">
        <v>217</v>
      </c>
      <c r="C21" s="339"/>
      <c r="D21" s="339"/>
      <c r="E21" s="338"/>
      <c r="F21" s="338"/>
      <c r="G21" s="337"/>
      <c r="H21" s="3"/>
      <c r="I21" s="311"/>
      <c r="J21" s="24"/>
      <c r="K21" s="24"/>
      <c r="L21" s="314"/>
      <c r="M21" s="24"/>
      <c r="N21" s="4"/>
    </row>
    <row r="22" spans="1:14" ht="12.75" customHeight="1">
      <c r="A22" s="330" t="s">
        <v>216</v>
      </c>
      <c r="B22" s="139"/>
      <c r="C22" s="139"/>
      <c r="D22" s="139"/>
      <c r="E22" s="139"/>
      <c r="F22" s="24"/>
      <c r="G22" s="24"/>
      <c r="H22" s="3"/>
      <c r="I22" s="311"/>
      <c r="J22" s="24"/>
      <c r="K22" s="24"/>
      <c r="L22" s="310">
        <v>0</v>
      </c>
      <c r="M22" s="321">
        <v>0</v>
      </c>
      <c r="N22" s="142"/>
    </row>
    <row r="23" spans="1:14" ht="12.75" customHeight="1">
      <c r="A23" s="329" t="s">
        <v>215</v>
      </c>
      <c r="B23" s="120"/>
      <c r="C23" s="120"/>
      <c r="D23" s="120"/>
      <c r="E23" s="120"/>
      <c r="F23" s="24"/>
      <c r="G23" s="24"/>
      <c r="H23" s="3"/>
      <c r="I23" s="328" t="s">
        <v>209</v>
      </c>
      <c r="J23" s="336"/>
      <c r="K23" s="335"/>
      <c r="L23" s="326">
        <v>0</v>
      </c>
      <c r="M23" s="334">
        <v>0</v>
      </c>
      <c r="N23" s="333"/>
    </row>
    <row r="24" spans="1:14" ht="12.75" customHeight="1">
      <c r="A24" s="329" t="s">
        <v>211</v>
      </c>
      <c r="B24" s="120"/>
      <c r="C24" s="120"/>
      <c r="D24" s="120"/>
      <c r="E24" s="120"/>
      <c r="F24" s="24"/>
      <c r="G24" s="24"/>
      <c r="H24" s="3"/>
      <c r="I24" s="328" t="s">
        <v>209</v>
      </c>
      <c r="J24" s="327"/>
      <c r="K24" s="24"/>
      <c r="L24" s="326">
        <v>0</v>
      </c>
      <c r="M24" s="325">
        <v>0</v>
      </c>
      <c r="N24" s="142"/>
    </row>
    <row r="25" spans="1:14" ht="12.75" customHeight="1">
      <c r="A25" s="329" t="s">
        <v>210</v>
      </c>
      <c r="B25" s="120"/>
      <c r="C25" s="120"/>
      <c r="D25" s="120"/>
      <c r="E25" s="120"/>
      <c r="F25" s="24"/>
      <c r="G25" s="24"/>
      <c r="H25" s="3"/>
      <c r="I25" s="328" t="s">
        <v>209</v>
      </c>
      <c r="J25" s="327"/>
      <c r="K25" s="24"/>
      <c r="L25" s="326">
        <v>0</v>
      </c>
      <c r="M25" s="325">
        <v>0</v>
      </c>
      <c r="N25" s="142"/>
    </row>
    <row r="26" spans="1:14" ht="12.75" customHeight="1">
      <c r="A26" s="81"/>
      <c r="B26" s="80"/>
      <c r="C26" s="80"/>
      <c r="D26" s="80"/>
      <c r="E26" s="80"/>
      <c r="F26" s="24"/>
      <c r="G26" s="24"/>
      <c r="H26" s="3"/>
      <c r="I26" s="328"/>
      <c r="J26" s="327"/>
      <c r="K26" s="24"/>
      <c r="L26" s="326"/>
      <c r="M26" s="332"/>
      <c r="N26" s="331"/>
    </row>
    <row r="27" spans="1:14" ht="12.75" customHeight="1">
      <c r="A27" s="330" t="s">
        <v>214</v>
      </c>
      <c r="B27" s="139"/>
      <c r="C27" s="139"/>
      <c r="D27" s="139"/>
      <c r="E27" s="139"/>
      <c r="F27" s="24"/>
      <c r="G27" s="24"/>
      <c r="H27" s="3"/>
      <c r="I27" s="311"/>
      <c r="J27" s="24"/>
      <c r="K27" s="24"/>
      <c r="L27" s="310">
        <v>0</v>
      </c>
      <c r="M27" s="321">
        <v>0</v>
      </c>
      <c r="N27" s="142"/>
    </row>
    <row r="28" spans="1:14" ht="12.75" customHeight="1">
      <c r="A28" s="329" t="s">
        <v>213</v>
      </c>
      <c r="B28" s="120"/>
      <c r="C28" s="120"/>
      <c r="D28" s="120"/>
      <c r="E28" s="120"/>
      <c r="F28" s="24"/>
      <c r="G28" s="24"/>
      <c r="H28" s="3"/>
      <c r="I28" s="328" t="s">
        <v>209</v>
      </c>
      <c r="J28" s="327"/>
      <c r="K28" s="24"/>
      <c r="L28" s="326">
        <v>0</v>
      </c>
      <c r="M28" s="325">
        <v>0</v>
      </c>
      <c r="N28" s="142"/>
    </row>
    <row r="29" spans="1:14" ht="12.75" customHeight="1">
      <c r="A29" s="329" t="s">
        <v>212</v>
      </c>
      <c r="B29" s="120"/>
      <c r="C29" s="120"/>
      <c r="D29" s="120"/>
      <c r="E29" s="120"/>
      <c r="F29" s="24"/>
      <c r="G29" s="24"/>
      <c r="H29" s="3"/>
      <c r="I29" s="328" t="s">
        <v>209</v>
      </c>
      <c r="J29" s="327"/>
      <c r="K29" s="24"/>
      <c r="L29" s="326">
        <v>0</v>
      </c>
      <c r="M29" s="325">
        <v>0</v>
      </c>
      <c r="N29" s="142"/>
    </row>
    <row r="30" spans="1:14" ht="12.75" customHeight="1">
      <c r="A30" s="329" t="s">
        <v>211</v>
      </c>
      <c r="B30" s="120"/>
      <c r="C30" s="120"/>
      <c r="D30" s="120"/>
      <c r="E30" s="120"/>
      <c r="F30" s="24"/>
      <c r="G30" s="24"/>
      <c r="H30" s="3"/>
      <c r="I30" s="328" t="s">
        <v>209</v>
      </c>
      <c r="J30" s="327"/>
      <c r="K30" s="24"/>
      <c r="L30" s="326">
        <v>0</v>
      </c>
      <c r="M30" s="325">
        <v>0</v>
      </c>
      <c r="N30" s="142"/>
    </row>
    <row r="31" spans="1:14" ht="12.75" customHeight="1">
      <c r="A31" s="329" t="s">
        <v>210</v>
      </c>
      <c r="B31" s="120"/>
      <c r="C31" s="120"/>
      <c r="D31" s="120"/>
      <c r="E31" s="120"/>
      <c r="F31" s="24"/>
      <c r="G31" s="24"/>
      <c r="H31" s="3"/>
      <c r="I31" s="328" t="s">
        <v>209</v>
      </c>
      <c r="J31" s="327"/>
      <c r="K31" s="24"/>
      <c r="L31" s="326">
        <v>0</v>
      </c>
      <c r="M31" s="325">
        <v>0</v>
      </c>
      <c r="N31" s="142"/>
    </row>
    <row r="32" spans="1:14" ht="12.75" customHeight="1">
      <c r="A32" s="324" t="s">
        <v>208</v>
      </c>
      <c r="B32" s="323"/>
      <c r="C32" s="323"/>
      <c r="D32" s="323"/>
      <c r="E32" s="323"/>
      <c r="F32" s="322"/>
      <c r="G32" s="24"/>
      <c r="H32" s="3"/>
      <c r="I32" s="311"/>
      <c r="J32" s="24"/>
      <c r="K32" s="24"/>
      <c r="L32" s="310">
        <v>0</v>
      </c>
      <c r="M32" s="321">
        <v>0</v>
      </c>
      <c r="N32" s="142"/>
    </row>
    <row r="33" spans="1:26" ht="12.75" customHeight="1">
      <c r="A33" s="3"/>
      <c r="B33" s="128"/>
      <c r="C33" s="128"/>
      <c r="D33" s="128"/>
      <c r="E33" s="128"/>
      <c r="F33" s="128"/>
      <c r="G33" s="24"/>
      <c r="H33" s="3"/>
      <c r="I33" s="311"/>
      <c r="J33" s="24"/>
      <c r="K33" s="24"/>
      <c r="L33" s="310"/>
      <c r="M33" s="320"/>
      <c r="N33" s="319"/>
      <c r="P33" s="166"/>
    </row>
    <row r="34" spans="1:26" ht="12.75" customHeight="1">
      <c r="A34" s="313" t="s">
        <v>207</v>
      </c>
      <c r="B34" s="312"/>
      <c r="C34" s="312"/>
      <c r="D34" s="312"/>
      <c r="E34" s="315"/>
      <c r="F34" s="315"/>
      <c r="G34" s="24"/>
      <c r="H34" s="3"/>
      <c r="I34" s="311"/>
      <c r="J34" s="24"/>
      <c r="K34" s="24"/>
      <c r="L34" s="310">
        <v>8293646117.3100004</v>
      </c>
      <c r="M34" s="318">
        <v>8554888597.1999998</v>
      </c>
      <c r="N34" s="317"/>
    </row>
    <row r="35" spans="1:26" ht="7.5" customHeight="1">
      <c r="A35" s="316"/>
      <c r="B35" s="315"/>
      <c r="C35" s="315"/>
      <c r="D35" s="315"/>
      <c r="E35" s="315"/>
      <c r="F35" s="315"/>
      <c r="G35" s="24"/>
      <c r="H35" s="3"/>
      <c r="I35" s="311"/>
      <c r="J35" s="24"/>
      <c r="K35" s="24"/>
      <c r="L35" s="314"/>
      <c r="M35" s="24"/>
      <c r="N35" s="4"/>
      <c r="Q35" s="302"/>
      <c r="R35" s="302"/>
      <c r="S35" s="302"/>
      <c r="T35" s="302"/>
      <c r="U35" s="302"/>
      <c r="V35" s="302"/>
      <c r="W35" s="302"/>
      <c r="X35" s="302"/>
      <c r="Y35" s="302"/>
      <c r="Z35" s="302"/>
    </row>
    <row r="36" spans="1:26" ht="12.75" customHeight="1">
      <c r="A36" s="313" t="s">
        <v>206</v>
      </c>
      <c r="B36" s="312"/>
      <c r="C36" s="312"/>
      <c r="D36" s="312"/>
      <c r="E36" s="312"/>
      <c r="F36" s="312"/>
      <c r="G36" s="24"/>
      <c r="H36" s="3"/>
      <c r="I36" s="311"/>
      <c r="J36" s="24"/>
      <c r="K36" s="24"/>
      <c r="L36" s="310">
        <f>+L34</f>
        <v>8293646117.3100004</v>
      </c>
      <c r="M36" s="309">
        <f>M20+M32+M34</f>
        <v>8554888597.1999998</v>
      </c>
      <c r="N36" s="142"/>
      <c r="P36" s="166"/>
      <c r="Q36" s="302"/>
      <c r="R36" s="302"/>
      <c r="S36" s="302"/>
      <c r="T36" s="302"/>
      <c r="U36" s="302"/>
      <c r="V36" s="302"/>
      <c r="W36" s="302"/>
      <c r="X36" s="302"/>
      <c r="Y36" s="302"/>
      <c r="Z36" s="302"/>
    </row>
    <row r="37" spans="1:26" ht="12.75" customHeight="1">
      <c r="A37" s="5"/>
      <c r="B37" s="6"/>
      <c r="C37" s="6"/>
      <c r="D37" s="6"/>
      <c r="E37" s="6"/>
      <c r="F37" s="6"/>
      <c r="G37" s="6"/>
      <c r="H37" s="5"/>
      <c r="I37" s="308"/>
      <c r="J37" s="6"/>
      <c r="K37" s="6"/>
      <c r="L37" s="307"/>
      <c r="M37" s="6"/>
      <c r="N37" s="7"/>
      <c r="P37" s="306"/>
      <c r="Q37" s="306"/>
      <c r="R37" s="306"/>
      <c r="S37" s="306"/>
      <c r="T37" s="306"/>
      <c r="V37" s="306"/>
      <c r="W37" s="306"/>
      <c r="X37" s="306"/>
      <c r="Y37" s="306"/>
    </row>
    <row r="38" spans="1:26" ht="25.5" customHeight="1">
      <c r="A38" s="305" t="s">
        <v>175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P38" s="303"/>
      <c r="Q38" s="302"/>
      <c r="R38" s="302"/>
      <c r="S38" s="302"/>
      <c r="T38" s="302"/>
      <c r="U38" s="302"/>
      <c r="V38" s="302"/>
      <c r="W38" s="302"/>
      <c r="X38" s="302"/>
      <c r="Y38" s="302"/>
      <c r="Z38" s="302"/>
    </row>
    <row r="39" spans="1:26" ht="25.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P39" s="303"/>
      <c r="Q39" s="302"/>
      <c r="R39" s="302"/>
      <c r="S39" s="302"/>
      <c r="T39" s="302"/>
      <c r="U39" s="302"/>
      <c r="V39" s="302"/>
      <c r="W39" s="302"/>
      <c r="X39" s="302"/>
      <c r="Y39" s="302"/>
      <c r="Z39" s="302"/>
    </row>
    <row r="40" spans="1:26" ht="30.75" customHeight="1"/>
  </sheetData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ageMargins left="0.55118110236220474" right="0" top="0.19685039370078741" bottom="0" header="0" footer="0"/>
  <pageSetup scale="75" firstPageNumber="6" fitToWidth="0" fitToHeight="0" orientation="portrait" useFirstPageNumber="1" r:id="rId1"/>
  <headerFooter alignWithMargins="0">
    <oddFooter>&amp;C&amp;11Página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EdoAnaliticodelActivo</vt:lpstr>
      <vt:lpstr>EdoActividades</vt:lpstr>
      <vt:lpstr>EdoSituacionFinanciera</vt:lpstr>
      <vt:lpstr>EdoCambiosenSitFin</vt:lpstr>
      <vt:lpstr>EdoVariacion</vt:lpstr>
      <vt:lpstr>EdoFlujoEfectivo</vt:lpstr>
      <vt:lpstr>EdoDeudayOtrosPasivos</vt:lpstr>
      <vt:lpstr>EdoActividades!Área_de_impresión</vt:lpstr>
      <vt:lpstr>EdoAnaliticodelActivo!Área_de_impresión</vt:lpstr>
      <vt:lpstr>EdoCambiosenSitFin!Área_de_impresión</vt:lpstr>
      <vt:lpstr>EdoDeudayOtrosPasivos!Área_de_impresión</vt:lpstr>
      <vt:lpstr>EdoFlujoEfectivo!Área_de_impresión</vt:lpstr>
      <vt:lpstr>EdoFlujoEfectivo!Títulos_a_imprimir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2021-04-28T15:16:22Z</cp:lastPrinted>
  <dcterms:created xsi:type="dcterms:W3CDTF">2016-09-07T15:45:13Z</dcterms:created>
  <dcterms:modified xsi:type="dcterms:W3CDTF">2021-04-28T15:31:51Z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