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00" firstSheet="6" activeTab="6"/>
  </bookViews>
  <sheets>
    <sheet name="Edo de actividades" sheetId="1" r:id="rId1"/>
    <sheet name="Estado de situación financiera" sheetId="2" r:id="rId2"/>
    <sheet name="Edo de variación" sheetId="3" r:id="rId3"/>
    <sheet name="Edo casmbios en sit fin" sheetId="4" r:id="rId4"/>
    <sheet name="Edo flujo efectivo" sheetId="5" r:id="rId5"/>
    <sheet name="Edo analitico activo" sheetId="6" r:id="rId6"/>
    <sheet name="Edo deuda y otros pasivos" sheetId="7" r:id="rId7"/>
  </sheets>
  <definedNames/>
  <calcPr fullCalcOnLoad="1"/>
</workbook>
</file>

<file path=xl/sharedStrings.xml><?xml version="1.0" encoding="utf-8"?>
<sst xmlns="http://schemas.openxmlformats.org/spreadsheetml/2006/main" count="377" uniqueCount="236">
  <si>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</si>
  <si>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</si>
  <si>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</si>
  <si>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</si>
  <si>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</si>
  <si>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</si>
  <si>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</si>
  <si>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</si>
  <si>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</si>
  <si>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</si>
  <si>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</si>
  <si>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</si>
  <si>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</si>
  <si>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</si>
  <si>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</si>
  <si>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</si>
  <si>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</si>
  <si>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</si>
  <si>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</si>
  <si>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</si>
  <si>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</si>
  <si>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</si>
  <si>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</si>
  <si>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</si>
  <si>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</si>
  <si>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</si>
  <si>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</si>
  <si>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</si>
  <si>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</si>
  <si>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</si>
  <si>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</si>
  <si>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</si>
  <si>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</si>
  <si>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</si>
  <si>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</si>
  <si>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</si>
  <si>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</si>
  <si>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</si>
  <si>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</si>
  <si>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</si>
  <si>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</si>
  <si>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</si>
  <si>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</si>
  <si>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</si>
  <si>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</si>
  <si>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</si>
  <si>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</si>
  <si>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</si>
  <si>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</si>
  <si>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</si>
  <si>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</si>
  <si>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</si>
  <si>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</si>
  <si>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</si>
  <si>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</si>
  <si>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</si>
  <si>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</si>
  <si>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</si>
  <si>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</si>
  <si>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</si>
  <si>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LIC. RENAN ALBERTO BARRERA CONCHA</t>
  </si>
  <si>
    <t>DIRECTORA DE FINANZAS Y TESORERA MUNICIPAL</t>
  </si>
  <si>
    <t>LIC. LAURA CRISTINA MUÑOZ MOLINA</t>
  </si>
  <si>
    <t>Documentos por Pagar a Corto Plazo</t>
  </si>
  <si>
    <t>MUNICIPIO DE MÉRIDA YUCATÁN
ESTADO DE SITUACIÓN FINANCIERA
AL 31 DE DICIEMBRE DE 2020</t>
  </si>
  <si>
    <t>MUNICIPIO DE MÉRIDA YUCATÁN
ESTADO DE ACTIVIDADES
DEL 1 DE ENERO AL 31 DE DICIEMBRE DE 2020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</si>
  <si>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</si>
  <si>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</si>
  <si>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</si>
  <si>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</si>
  <si>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</si>
  <si>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</si>
  <si>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*</t>
  </si>
  <si>
    <t>Aprovechamiento</t>
  </si>
  <si>
    <t>Ingresos por Venta de Bienes y  Prestacion de Servicios</t>
  </si>
  <si>
    <t xml:space="preserve"> </t>
  </si>
  <si>
    <t>Participaciones, Aportaciones, Convenios, Incentivos Deriivados de la Colaboración Fiscal y Fondos Distintos de Aportaaciones, Transferencias, Asignaciones, Subsidios y Subvenciones y Pensiones y Jubilaciones</t>
  </si>
  <si>
    <t>Participaciones, Aportaciones, Convenios, Incentivos Derivados de la Colaboración Fiscal y Fondos Distintos de Aportaciones</t>
  </si>
  <si>
    <t>Transferencias, Asignaciones, Subsidios y Subvenciones, y Pesiones y Jubilaciones</t>
  </si>
  <si>
    <t>Otros Ingresos y Beneneficios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</si>
  <si>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</si>
  <si>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</si>
  <si>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</si>
  <si>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</si>
  <si>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</si>
  <si>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</si>
  <si>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PERDIDAS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</si>
  <si>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</si>
  <si>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</si>
  <si>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</si>
  <si>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</si>
  <si>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</si>
  <si>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</si>
  <si>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</si>
  <si>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</si>
  <si>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</si>
  <si>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</si>
  <si>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</si>
  <si>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</si>
  <si>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</si>
  <si>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</si>
  <si>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</si>
  <si>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</si>
  <si>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</si>
  <si>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</si>
  <si>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</si>
  <si>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</si>
  <si>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</si>
  <si>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Costos por Coberturas</t>
  </si>
  <si>
    <t>Apoyos Financieros</t>
  </si>
  <si>
    <t>DIC/2019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</si>
  <si>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</si>
  <si>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</si>
  <si>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</si>
  <si>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</si>
  <si>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Obsolencia</t>
  </si>
  <si>
    <t>Aumento por Insuficiencia de Provisones</t>
  </si>
  <si>
    <t>Otros Gastos</t>
  </si>
  <si>
    <t>Inversión Pública</t>
  </si>
  <si>
    <t>Inversión Pública no Capitalizable</t>
  </si>
  <si>
    <t>Total de Gastos y Otras Pérdidas</t>
  </si>
  <si>
    <t>Resultados del Ejercico (Ahorro/Desahorro)</t>
  </si>
  <si>
    <t>Bajo protesta de decir verdad declaramos que los Estados Financieros y sus Notas son razonables correctos y responsables del emisor</t>
  </si>
  <si>
    <t>LIC. RENÁN ALBERTO BARRERA CONCHA</t>
  </si>
  <si>
    <t>MUNICIPIO DE MÉRIDA YUCATÁN</t>
  </si>
  <si>
    <t>ESTADO DE VARIACIÓN EN LA HACIENDA PÚBLICA</t>
  </si>
  <si>
    <t>DEL 1 DE ENERO AL 31 DE DICIEMBRE DE 2020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</si>
  <si>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</si>
  <si>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</si>
  <si>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</si>
  <si>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</si>
  <si>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</si>
  <si>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</si>
  <si>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2019</t>
  </si>
  <si>
    <t>Donaciones de Capital</t>
  </si>
  <si>
    <t>Actualización de la Hacienda Pública/Patrimonio</t>
  </si>
  <si>
    <t>Hacienda Pública / Patrimonio Generado Neto 2019</t>
  </si>
  <si>
    <t>Resultados del Ejercicio (Ahorro/Desahorro)</t>
  </si>
  <si>
    <t>Exceso o Insuficiencia en la Actualización de la Hacienda Pública/Patrimonio Neto  2019</t>
  </si>
  <si>
    <t>Resultado por Posición Monetaria</t>
  </si>
  <si>
    <t>Resultado por Tenencia de Activos no Monetarios</t>
  </si>
  <si>
    <t>Hacienda Pública / Patrimonio Neto Final 2019</t>
  </si>
  <si>
    <t>Cambios en la Hacienda Pública / Patrimonio Contribuido Neto 2020</t>
  </si>
  <si>
    <t>Variaciones de la Hacienda Pública / Patrimonio Generado Neto 2020</t>
  </si>
  <si>
    <t>Cambios en el Exceso o Insuficiencia en la Actualización de la Hacienda Pública/Patrimonio Neto 2020</t>
  </si>
  <si>
    <t>Hacienda Pública / Patrimonio Neto Final 2020</t>
  </si>
  <si>
    <t>Bajo protesta de decir verdad declaramos que los Estados Financieros y sus Notas son razonablemente correctos y responsabilidad del emisor</t>
  </si>
  <si>
    <t>LIC. RENÁN ALBERTO BARRERA CONCHA
PRESIDENTE MUNICIPAL</t>
  </si>
  <si>
    <t xml:space="preserve">   LIC. LAURA CRISTINA MUÑOZ MOLINA                                                                  DIRECTORA DE FINANZAS Y TESORERA MUNICIPAL</t>
  </si>
  <si>
    <t>MUNICIPIO DE MÉRIDA YUCATÁN
ESTADO DE CAMBIOS EN LA SITUACIÓN FINANCIERA
DEL 1 DE ENERO AL 31 DE DICIEMBRE DE 2020</t>
  </si>
  <si>
    <t>Origen</t>
  </si>
  <si>
    <t>Aplicación</t>
  </si>
  <si>
    <t>Exceso o Insuficiencia en la Actualización de la Hacienda Publica</t>
  </si>
  <si>
    <t xml:space="preserve">MUNICIPIO DE MÉRIDA YUCATÁN
ESTADO DE FLUJO DE EFECTIVO 
 DEL 1 DE ENERO AL 31 DE DICIEMBRE DE 2020
</t>
  </si>
  <si>
    <t>Flujos de Efectivo de las Actividades de Operación</t>
  </si>
  <si>
    <t>Cuotas  y Aportaciones de Seguridad Social</t>
  </si>
  <si>
    <t>Contribuciones De Mejoras</t>
  </si>
  <si>
    <t>Productos</t>
  </si>
  <si>
    <t>Aprovechamientos</t>
  </si>
  <si>
    <t>Ingresos por Venta de Bienes y Prestación de Servicios</t>
  </si>
  <si>
    <t>Transferencias, Asignaciones, Subsidios y Subvenciones, y Pensiones y Jubilaciones</t>
  </si>
  <si>
    <t>Otros Orígenes de Operación</t>
  </si>
  <si>
    <t>Materiales Y Suministros</t>
  </si>
  <si>
    <t>Transferencias al resto del Sector Público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</si>
  <si>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</si>
  <si>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</si>
  <si>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</si>
  <si>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</si>
  <si>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</si>
  <si>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</si>
  <si>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</si>
  <si>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</si>
  <si>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</si>
  <si>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</si>
  <si>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</si>
  <si>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</si>
  <si>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</si>
  <si>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</si>
  <si>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</si>
  <si>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</si>
  <si>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 (1)</t>
  </si>
  <si>
    <t>Efectivo y Equivalentes al Efectivo al Final del Ejercicio (1)</t>
  </si>
  <si>
    <t>Bajo protesta de decir la verdad declaramos que los Estados Financieros y sus Notas son razonablemente correctos y responsabilidad del emisor.</t>
  </si>
  <si>
    <t>ESTADO ANALÍTICO DEL ACTIVO 
DEL 1 DE ENERO AL 31 DE DICIEMBRE DE 2020</t>
  </si>
  <si>
    <t>Saldo 
Inicial</t>
  </si>
  <si>
    <t>Cargos del Período</t>
  </si>
  <si>
    <t>Abonos del Período</t>
  </si>
  <si>
    <t>Saldo 
Final</t>
  </si>
  <si>
    <t>Variación del Período</t>
  </si>
  <si>
    <t>1</t>
  </si>
  <si>
    <t>2</t>
  </si>
  <si>
    <t>3</t>
  </si>
  <si>
    <t>4=(1+2-3)</t>
  </si>
  <si>
    <t>4 - 1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</si>
  <si>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</si>
  <si>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</si>
  <si>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</si>
  <si>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</si>
  <si>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</si>
  <si>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</si>
  <si>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</si>
  <si>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</si>
  <si>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</si>
  <si>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</si>
  <si>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</si>
  <si>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</si>
  <si>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</si>
  <si>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</si>
  <si>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</si>
  <si>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</si>
  <si>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</si>
  <si>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</si>
  <si>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LIC. LAURA CRISTINA MUÑOZ MOLINA
DIRECTORA DE FINANZAS Y TESORERA MUNICIPAL</t>
  </si>
  <si>
    <t>MUNICIPIO DE MÉRIDA YUCATÁN
ESTADO ANALITICO DE LA DEUDA Y OTROS PASIVOS
DEL 1 DE ENERO AL 31 DE DICIEMBRE DE 2020</t>
  </si>
  <si>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</si>
  <si>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</si>
  <si>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</si>
  <si>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</si>
  <si>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</si>
  <si>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</si>
  <si>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</si>
  <si>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</si>
  <si>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Instituciones de Crédito</t>
  </si>
  <si>
    <t>Pesos</t>
  </si>
  <si>
    <t>Bancaria</t>
  </si>
  <si>
    <t>Títulos y Valores</t>
  </si>
  <si>
    <t>Arrendamiento Financieros</t>
  </si>
  <si>
    <t>Deuda Externa</t>
  </si>
  <si>
    <t>Organismos Financieros Internacionales</t>
  </si>
  <si>
    <t>Deuda Bilateral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</si>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</sst>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  <numFmt numFmtId="176" formatCode="[$-10409]&quot;$&quot;#,##0.00"/>
    <numFmt numFmtId="177" formatCode="_-[$$-80A]* #,##0.00_-;\-[$$-80A]* #,##0.00_-;_-[$$-80A]* &quot;-&quot;??_-;_-@_-"/>
    <numFmt numFmtId="178" formatCode="[$$-80A]#,##0.00;[$$-80A]#,##0.00"/>
    <numFmt numFmtId="179" formatCode="[$$-80A]#,##0.00;[$$-80A]\-#,##0.00"/>
  </numFmts>
  <fonts count="6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1"/>
    </font>
    <font>
      <sz val="7"/>
      <color indexed="8"/>
      <name val="EXO 2"/>
      <family val="0"/>
    </font>
    <font>
      <sz val="7"/>
      <color indexed="8"/>
      <name val="Calibri"/>
      <family val="2"/>
    </font>
    <font>
      <sz val="11"/>
      <name val="Calibri"/>
      <family val="2"/>
    </font>
    <font>
      <b/>
      <sz val="9"/>
      <color indexed="8"/>
      <name val="Exo 2"/>
      <family val="0"/>
    </font>
    <font>
      <b/>
      <sz val="8"/>
      <color indexed="8"/>
      <name val="Exo 2"/>
      <family val="0"/>
    </font>
    <font>
      <b/>
      <sz val="7"/>
      <color indexed="8"/>
      <name val="Exo 2"/>
      <family val="0"/>
    </font>
    <font>
      <b/>
      <sz val="11"/>
      <name val="Calibri"/>
      <family val="2"/>
    </font>
    <font>
      <b/>
      <sz val="11"/>
      <color indexed="8"/>
      <name val="Exo 2"/>
      <family val="0"/>
    </font>
    <font>
      <sz val="8"/>
      <color indexed="8"/>
      <name val="Exo 2"/>
      <family val="0"/>
    </font>
    <font>
      <b/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Arial"/>
      <family val="2"/>
    </font>
    <font>
      <sz val="7"/>
      <color theme="1"/>
      <name val="EXO 2"/>
      <family val="0"/>
    </font>
    <font>
      <sz val="7"/>
      <color theme="1"/>
      <name val="Calibri"/>
      <family val="2"/>
    </font>
    <font>
      <sz val="7"/>
      <color theme="1"/>
      <name val="Arial"/>
      <family val="2"/>
    </font>
    <font>
      <b/>
      <sz val="9"/>
      <color rgb="FF000000"/>
      <name val="Exo 2"/>
      <family val="0"/>
    </font>
    <font>
      <b/>
      <sz val="8"/>
      <color rgb="FF000000"/>
      <name val="Exo 2"/>
      <family val="0"/>
    </font>
    <font>
      <b/>
      <sz val="7"/>
      <color rgb="FF000000"/>
      <name val="Exo 2"/>
      <family val="0"/>
    </font>
    <font>
      <sz val="7"/>
      <color rgb="FF000000"/>
      <name val="Exo 2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dotted"/>
    </border>
    <border>
      <left style="medium"/>
      <right style="medium"/>
      <top style="medium"/>
      <bottom style="dotted"/>
    </border>
    <border>
      <left/>
      <right style="medium"/>
      <top/>
      <bottom style="dotted"/>
    </border>
    <border>
      <left style="medium"/>
      <right/>
      <top style="dotted"/>
      <bottom style="dotted"/>
    </border>
    <border>
      <left style="medium"/>
      <right style="medium"/>
      <top style="dotted"/>
      <bottom style="dotted"/>
    </border>
    <border>
      <left/>
      <right style="medium"/>
      <top style="dotted"/>
      <bottom style="dotted"/>
    </border>
    <border>
      <left style="medium"/>
      <right style="medium"/>
      <top/>
      <bottom style="dotted"/>
    </border>
    <border>
      <left style="medium"/>
      <right style="medium"/>
      <top/>
      <bottom/>
    </border>
    <border>
      <left style="medium"/>
      <right/>
      <top style="dotted"/>
      <bottom/>
    </border>
    <border>
      <left style="medium"/>
      <right style="medium"/>
      <top style="dotted"/>
      <bottom/>
    </border>
    <border>
      <left/>
      <right style="medium"/>
      <top style="dotted"/>
      <bottom/>
    </border>
    <border>
      <left style="medium"/>
      <right style="medium"/>
      <top style="dotted"/>
      <bottom style="medium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rgb="FFFFFFFF"/>
      </right>
      <top style="thin"/>
      <bottom/>
    </border>
    <border>
      <left style="thin">
        <color rgb="FFFFFFFF"/>
      </left>
      <right style="thin">
        <color rgb="FFFFFFFF"/>
      </right>
      <top style="thin"/>
      <bottom/>
    </border>
    <border>
      <left style="thin">
        <color rgb="FFFFFFFF"/>
      </left>
      <right style="thin"/>
      <top style="thin"/>
      <bottom/>
    </border>
    <border>
      <left style="thin"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/>
      <top style="thin">
        <color rgb="FFFFFFFF"/>
      </top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>
        <color rgb="FFFFFFFF"/>
      </right>
      <top style="thin">
        <color rgb="FFFFFFFF"/>
      </top>
      <bottom style="thin"/>
    </border>
    <border>
      <left style="thin">
        <color rgb="FFFFFFFF"/>
      </left>
      <right style="thin"/>
      <top style="thin">
        <color rgb="FFFFFFFF"/>
      </top>
      <bottom style="thin"/>
    </border>
    <border>
      <left style="thin"/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>
        <color rgb="FFFFFFFF"/>
      </right>
      <top style="thin"/>
      <bottom style="thin">
        <color rgb="FFFFFFFF"/>
      </bottom>
    </border>
    <border>
      <left style="thin">
        <color rgb="FFFFFFFF"/>
      </left>
      <right style="thin"/>
      <top style="thin"/>
      <bottom style="thin">
        <color rgb="FFFFFFFF"/>
      </bottom>
    </border>
    <border>
      <left style="thin"/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>
        <color rgb="FFFFFFFF"/>
      </right>
      <top style="thin">
        <color rgb="FFFFFFFF"/>
      </top>
      <bottom>
        <color indexed="63"/>
      </bottom>
    </border>
    <border>
      <left style="thin">
        <color rgb="FFFFFFFF"/>
      </left>
      <right style="thin"/>
      <top style="thin">
        <color rgb="FFFFFFFF"/>
      </top>
      <bottom>
        <color indexed="63"/>
      </bottom>
    </border>
    <border>
      <left style="thin"/>
      <right style="thin">
        <color rgb="FFFFFFFF"/>
      </right>
      <top>
        <color indexed="63"/>
      </top>
      <bottom/>
    </border>
    <border>
      <left style="thin">
        <color rgb="FFFFFFFF"/>
      </left>
      <right style="thin">
        <color rgb="FFFFFFFF"/>
      </right>
      <top>
        <color indexed="63"/>
      </top>
      <bottom/>
    </border>
    <border>
      <left style="thin">
        <color rgb="FFFFFFFF"/>
      </left>
      <right style="thin"/>
      <top>
        <color indexed="63"/>
      </top>
      <bottom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0" borderId="0">
      <alignment vertical="top"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36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0" fontId="7" fillId="0" borderId="15" xfId="0" applyFont="1" applyBorder="1" applyAlignment="1">
      <alignment horizontal="center" vertical="top" wrapText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5" fillId="0" borderId="0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0" xfId="0" applyFont="1" applyFill="1" applyAlignment="1">
      <alignment horizontal="center" vertical="top" wrapText="1" readingOrder="1"/>
    </xf>
    <xf numFmtId="0" fontId="2" fillId="34" borderId="19" xfId="0" applyFont="1" applyFill="1" applyBorder="1" applyAlignment="1">
      <alignment horizontal="center" vertical="top" wrapText="1" readingOrder="1"/>
    </xf>
    <xf numFmtId="0" fontId="2" fillId="34" borderId="20" xfId="0" applyFont="1" applyFill="1" applyBorder="1" applyAlignment="1">
      <alignment horizontal="center" vertical="top" wrapText="1" readingOrder="1"/>
    </xf>
    <xf numFmtId="0" fontId="2" fillId="34" borderId="21" xfId="0" applyFont="1" applyFill="1" applyBorder="1" applyAlignment="1">
      <alignment horizontal="center" vertical="top" wrapText="1" readingOrder="1"/>
    </xf>
    <xf numFmtId="0" fontId="0" fillId="0" borderId="22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15" xfId="0" applyFont="1" applyBorder="1" applyAlignment="1">
      <alignment horizontal="right" vertical="top" wrapText="1"/>
    </xf>
    <xf numFmtId="49" fontId="4" fillId="0" borderId="23" xfId="0" applyNumberFormat="1" applyFont="1" applyBorder="1" applyAlignment="1" quotePrefix="1">
      <alignment horizontal="right" vertical="top" wrapText="1"/>
    </xf>
    <xf numFmtId="0" fontId="4" fillId="0" borderId="0" xfId="0" applyFont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4" fontId="4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4" fontId="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vertical="top" wrapText="1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0" fontId="27" fillId="0" borderId="0" xfId="0" applyFont="1" applyAlignment="1">
      <alignment horizontal="left" vertical="top" wrapText="1"/>
    </xf>
    <xf numFmtId="4" fontId="27" fillId="0" borderId="0" xfId="0" applyNumberFormat="1" applyFont="1" applyAlignment="1">
      <alignment horizontal="right" vertical="top" wrapText="1"/>
    </xf>
    <xf numFmtId="4" fontId="27" fillId="0" borderId="11" xfId="0" applyNumberFormat="1" applyFont="1" applyBorder="1" applyAlignment="1">
      <alignment horizontal="righ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4" fontId="6" fillId="0" borderId="13" xfId="0" applyNumberFormat="1" applyFont="1" applyBorder="1" applyAlignment="1">
      <alignment horizontal="right" vertical="top" wrapText="1"/>
    </xf>
    <xf numFmtId="4" fontId="6" fillId="0" borderId="14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17" fontId="4" fillId="0" borderId="23" xfId="0" applyNumberFormat="1" applyFont="1" applyBorder="1" applyAlignment="1" quotePrefix="1">
      <alignment horizontal="right" vertical="top" wrapText="1"/>
    </xf>
    <xf numFmtId="0" fontId="3" fillId="0" borderId="0" xfId="0" applyFont="1" applyAlignment="1">
      <alignment horizontal="left" vertical="top" wrapText="1" readingOrder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6" fillId="0" borderId="0" xfId="0" applyFont="1" applyAlignment="1">
      <alignment horizontal="left" vertical="top" wrapText="1" readingOrder="1"/>
    </xf>
    <xf numFmtId="0" fontId="0" fillId="0" borderId="13" xfId="0" applyBorder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58" fillId="35" borderId="24" xfId="0" applyFont="1" applyFill="1" applyBorder="1" applyAlignment="1">
      <alignment horizontal="center" vertical="center"/>
    </xf>
    <xf numFmtId="0" fontId="58" fillId="35" borderId="25" xfId="0" applyFont="1" applyFill="1" applyBorder="1" applyAlignment="1">
      <alignment horizontal="center" vertical="center"/>
    </xf>
    <xf numFmtId="0" fontId="58" fillId="35" borderId="26" xfId="0" applyFont="1" applyFill="1" applyBorder="1" applyAlignment="1">
      <alignment horizontal="center" vertical="center"/>
    </xf>
    <xf numFmtId="0" fontId="58" fillId="35" borderId="27" xfId="0" applyFont="1" applyFill="1" applyBorder="1" applyAlignment="1">
      <alignment horizontal="center" vertical="center"/>
    </xf>
    <xf numFmtId="0" fontId="58" fillId="35" borderId="0" xfId="0" applyFont="1" applyFill="1" applyAlignment="1">
      <alignment horizontal="center" vertical="center"/>
    </xf>
    <xf numFmtId="0" fontId="58" fillId="35" borderId="28" xfId="0" applyFont="1" applyFill="1" applyBorder="1" applyAlignment="1">
      <alignment horizontal="center" vertical="center"/>
    </xf>
    <xf numFmtId="0" fontId="58" fillId="35" borderId="29" xfId="0" applyFont="1" applyFill="1" applyBorder="1" applyAlignment="1">
      <alignment horizontal="center" vertical="center"/>
    </xf>
    <xf numFmtId="0" fontId="58" fillId="35" borderId="30" xfId="0" applyFont="1" applyFill="1" applyBorder="1" applyAlignment="1">
      <alignment horizontal="center" vertical="center"/>
    </xf>
    <xf numFmtId="0" fontId="58" fillId="35" borderId="31" xfId="0" applyFont="1" applyFill="1" applyBorder="1" applyAlignment="1">
      <alignment horizontal="center" vertical="center"/>
    </xf>
    <xf numFmtId="0" fontId="58" fillId="35" borderId="32" xfId="0" applyFont="1" applyFill="1" applyBorder="1" applyAlignment="1">
      <alignment horizontal="center" vertical="center"/>
    </xf>
    <xf numFmtId="0" fontId="58" fillId="35" borderId="31" xfId="0" applyFont="1" applyFill="1" applyBorder="1" applyAlignment="1">
      <alignment horizontal="center" vertical="center" wrapText="1"/>
    </xf>
    <xf numFmtId="0" fontId="58" fillId="35" borderId="31" xfId="0" applyFont="1" applyFill="1" applyBorder="1" applyAlignment="1">
      <alignment horizontal="center" vertical="center"/>
    </xf>
    <xf numFmtId="0" fontId="59" fillId="0" borderId="33" xfId="0" applyFont="1" applyBorder="1" applyAlignment="1">
      <alignment horizontal="justify" vertical="center"/>
    </xf>
    <xf numFmtId="0" fontId="59" fillId="0" borderId="34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/>
    </xf>
    <xf numFmtId="0" fontId="59" fillId="0" borderId="35" xfId="0" applyFont="1" applyBorder="1" applyAlignment="1">
      <alignment horizontal="center" vertical="center"/>
    </xf>
    <xf numFmtId="0" fontId="58" fillId="0" borderId="36" xfId="0" applyFont="1" applyBorder="1" applyAlignment="1">
      <alignment horizontal="justify" vertical="center"/>
    </xf>
    <xf numFmtId="43" fontId="58" fillId="0" borderId="37" xfId="0" applyNumberFormat="1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 wrapText="1"/>
    </xf>
    <xf numFmtId="0" fontId="58" fillId="0" borderId="37" xfId="0" applyFont="1" applyBorder="1" applyAlignment="1">
      <alignment horizontal="center" vertical="center"/>
    </xf>
    <xf numFmtId="43" fontId="58" fillId="0" borderId="38" xfId="47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61" fillId="0" borderId="33" xfId="0" applyFont="1" applyBorder="1" applyAlignment="1">
      <alignment horizontal="justify" vertical="center"/>
    </xf>
    <xf numFmtId="43" fontId="61" fillId="0" borderId="39" xfId="47" applyFont="1" applyFill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/>
    </xf>
    <xf numFmtId="43" fontId="61" fillId="0" borderId="35" xfId="47" applyFont="1" applyFill="1" applyBorder="1" applyAlignment="1">
      <alignment horizontal="center" vertical="center"/>
    </xf>
    <xf numFmtId="0" fontId="58" fillId="0" borderId="39" xfId="0" applyFont="1" applyBorder="1" applyAlignment="1">
      <alignment horizontal="center" vertical="center" wrapText="1"/>
    </xf>
    <xf numFmtId="0" fontId="58" fillId="0" borderId="35" xfId="0" applyFont="1" applyBorder="1" applyAlignment="1">
      <alignment horizontal="center" vertical="center"/>
    </xf>
    <xf numFmtId="0" fontId="58" fillId="0" borderId="33" xfId="0" applyFont="1" applyBorder="1" applyAlignment="1">
      <alignment horizontal="justify" vertical="center"/>
    </xf>
    <xf numFmtId="0" fontId="58" fillId="0" borderId="39" xfId="0" applyFont="1" applyBorder="1" applyAlignment="1">
      <alignment horizontal="justify" vertical="center" wrapText="1"/>
    </xf>
    <xf numFmtId="0" fontId="58" fillId="0" borderId="39" xfId="0" applyFont="1" applyBorder="1" applyAlignment="1">
      <alignment horizontal="justify" vertical="center"/>
    </xf>
    <xf numFmtId="0" fontId="58" fillId="0" borderId="35" xfId="0" applyFont="1" applyBorder="1" applyAlignment="1">
      <alignment horizontal="justify" vertical="center"/>
    </xf>
    <xf numFmtId="43" fontId="58" fillId="0" borderId="37" xfId="47" applyFont="1" applyFill="1" applyBorder="1" applyAlignment="1">
      <alignment horizontal="center" vertical="center" wrapText="1"/>
    </xf>
    <xf numFmtId="4" fontId="61" fillId="0" borderId="39" xfId="0" applyNumberFormat="1" applyFont="1" applyBorder="1" applyAlignment="1">
      <alignment horizontal="center" vertical="center" wrapText="1"/>
    </xf>
    <xf numFmtId="43" fontId="58" fillId="0" borderId="35" xfId="47" applyFont="1" applyFill="1" applyBorder="1" applyAlignment="1">
      <alignment horizontal="center" vertical="center"/>
    </xf>
    <xf numFmtId="43" fontId="58" fillId="0" borderId="37" xfId="47" applyFont="1" applyFill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58" fillId="0" borderId="36" xfId="0" applyFont="1" applyBorder="1" applyAlignment="1">
      <alignment horizontal="left" vertical="center"/>
    </xf>
    <xf numFmtId="43" fontId="58" fillId="0" borderId="38" xfId="0" applyNumberFormat="1" applyFont="1" applyBorder="1" applyAlignment="1">
      <alignment horizontal="center" vertical="center"/>
    </xf>
    <xf numFmtId="0" fontId="61" fillId="0" borderId="27" xfId="0" applyFont="1" applyBorder="1" applyAlignment="1">
      <alignment horizontal="justify" vertical="center"/>
    </xf>
    <xf numFmtId="0" fontId="61" fillId="0" borderId="40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/>
    </xf>
    <xf numFmtId="43" fontId="61" fillId="0" borderId="28" xfId="47" applyFont="1" applyFill="1" applyBorder="1" applyAlignment="1">
      <alignment horizontal="center" vertical="center"/>
    </xf>
    <xf numFmtId="0" fontId="61" fillId="0" borderId="36" xfId="0" applyFont="1" applyBorder="1" applyAlignment="1">
      <alignment horizontal="justify" vertical="center"/>
    </xf>
    <xf numFmtId="0" fontId="61" fillId="0" borderId="37" xfId="0" applyFont="1" applyBorder="1" applyAlignment="1">
      <alignment horizontal="center" vertical="center" wrapText="1"/>
    </xf>
    <xf numFmtId="0" fontId="61" fillId="0" borderId="37" xfId="0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37" xfId="0" applyFont="1" applyBorder="1" applyAlignment="1">
      <alignment horizontal="justify" vertical="center" wrapText="1"/>
    </xf>
    <xf numFmtId="0" fontId="58" fillId="0" borderId="37" xfId="0" applyFont="1" applyBorder="1" applyAlignment="1">
      <alignment horizontal="justify" vertical="center"/>
    </xf>
    <xf numFmtId="0" fontId="58" fillId="0" borderId="38" xfId="0" applyFont="1" applyBorder="1" applyAlignment="1">
      <alignment horizontal="justify" vertical="center"/>
    </xf>
    <xf numFmtId="43" fontId="61" fillId="0" borderId="37" xfId="47" applyFont="1" applyFill="1" applyBorder="1" applyAlignment="1">
      <alignment horizontal="center" vertical="center" wrapText="1"/>
    </xf>
    <xf numFmtId="43" fontId="61" fillId="0" borderId="38" xfId="47" applyFont="1" applyFill="1" applyBorder="1" applyAlignment="1">
      <alignment horizontal="center" vertical="center"/>
    </xf>
    <xf numFmtId="4" fontId="61" fillId="0" borderId="39" xfId="0" applyNumberFormat="1" applyFont="1" applyBorder="1" applyAlignment="1">
      <alignment horizontal="right" vertical="center" wrapText="1"/>
    </xf>
    <xf numFmtId="43" fontId="61" fillId="0" borderId="38" xfId="0" applyNumberFormat="1" applyFont="1" applyBorder="1" applyAlignment="1">
      <alignment horizontal="center" vertical="center"/>
    </xf>
    <xf numFmtId="0" fontId="61" fillId="0" borderId="41" xfId="0" applyFont="1" applyBorder="1" applyAlignment="1">
      <alignment horizontal="justify" vertical="center"/>
    </xf>
    <xf numFmtId="0" fontId="61" fillId="0" borderId="42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/>
    </xf>
    <xf numFmtId="0" fontId="58" fillId="0" borderId="43" xfId="0" applyFont="1" applyBorder="1" applyAlignment="1">
      <alignment horizontal="center" vertical="center"/>
    </xf>
    <xf numFmtId="0" fontId="58" fillId="0" borderId="41" xfId="0" applyFont="1" applyBorder="1" applyAlignment="1">
      <alignment horizontal="justify" vertical="center"/>
    </xf>
    <xf numFmtId="0" fontId="58" fillId="0" borderId="42" xfId="0" applyFont="1" applyBorder="1" applyAlignment="1">
      <alignment horizontal="center" vertical="center" wrapText="1"/>
    </xf>
    <xf numFmtId="43" fontId="58" fillId="0" borderId="42" xfId="47" applyFont="1" applyFill="1" applyBorder="1" applyAlignment="1">
      <alignment horizontal="center" vertical="center" wrapText="1"/>
    </xf>
    <xf numFmtId="43" fontId="61" fillId="0" borderId="37" xfId="47" applyFont="1" applyFill="1" applyBorder="1" applyAlignment="1">
      <alignment horizontal="center" vertical="center"/>
    </xf>
    <xf numFmtId="43" fontId="61" fillId="0" borderId="28" xfId="0" applyNumberFormat="1" applyFont="1" applyBorder="1" applyAlignment="1">
      <alignment/>
    </xf>
    <xf numFmtId="0" fontId="58" fillId="0" borderId="44" xfId="0" applyFont="1" applyBorder="1" applyAlignment="1">
      <alignment horizontal="left" vertical="center"/>
    </xf>
    <xf numFmtId="43" fontId="58" fillId="0" borderId="44" xfId="0" applyNumberFormat="1" applyFont="1" applyBorder="1" applyAlignment="1">
      <alignment horizontal="center" vertical="center" wrapText="1"/>
    </xf>
    <xf numFmtId="43" fontId="58" fillId="0" borderId="4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 readingOrder="1"/>
    </xf>
    <xf numFmtId="0" fontId="8" fillId="0" borderId="0" xfId="0" applyFont="1" applyAlignment="1">
      <alignment vertical="top" wrapText="1" readingOrder="1"/>
    </xf>
    <xf numFmtId="0" fontId="8" fillId="0" borderId="0" xfId="0" applyFont="1" applyAlignment="1">
      <alignment horizontal="left" vertical="top" wrapText="1" readingOrder="1"/>
    </xf>
    <xf numFmtId="43" fontId="8" fillId="0" borderId="0" xfId="47" applyFont="1" applyBorder="1" applyAlignment="1">
      <alignment horizontal="left" vertical="top" wrapText="1" readingOrder="1"/>
    </xf>
    <xf numFmtId="43" fontId="8" fillId="0" borderId="0" xfId="0" applyNumberFormat="1" applyFont="1" applyAlignment="1">
      <alignment horizontal="left" vertical="top" wrapText="1" readingOrder="1"/>
    </xf>
    <xf numFmtId="0" fontId="30" fillId="0" borderId="13" xfId="0" applyFont="1" applyBorder="1" applyAlignment="1">
      <alignment vertical="top" wrapText="1" readingOrder="1"/>
    </xf>
    <xf numFmtId="0" fontId="30" fillId="0" borderId="0" xfId="0" applyFont="1" applyAlignment="1">
      <alignment vertical="top" wrapText="1" readingOrder="1"/>
    </xf>
    <xf numFmtId="0" fontId="30" fillId="0" borderId="0" xfId="0" applyFont="1" applyAlignment="1">
      <alignment horizontal="center" vertical="top" wrapText="1" readingOrder="1"/>
    </xf>
    <xf numFmtId="0" fontId="62" fillId="0" borderId="0" xfId="0" applyFont="1" applyAlignment="1">
      <alignment horizontal="center" vertical="top" wrapText="1"/>
    </xf>
    <xf numFmtId="0" fontId="62" fillId="0" borderId="0" xfId="0" applyFont="1" applyAlignment="1">
      <alignment/>
    </xf>
    <xf numFmtId="43" fontId="63" fillId="0" borderId="0" xfId="47" applyFont="1" applyAlignment="1">
      <alignment/>
    </xf>
    <xf numFmtId="43" fontId="63" fillId="0" borderId="0" xfId="0" applyNumberFormat="1" applyFont="1" applyAlignment="1">
      <alignment/>
    </xf>
    <xf numFmtId="0" fontId="2" fillId="34" borderId="45" xfId="0" applyFont="1" applyFill="1" applyBorder="1" applyAlignment="1">
      <alignment horizontal="center" vertical="top" wrapText="1" readingOrder="1"/>
    </xf>
    <xf numFmtId="0" fontId="2" fillId="34" borderId="46" xfId="0" applyFont="1" applyFill="1" applyBorder="1" applyAlignment="1">
      <alignment horizontal="center" vertical="top" wrapText="1" readingOrder="1"/>
    </xf>
    <xf numFmtId="0" fontId="2" fillId="34" borderId="47" xfId="0" applyFont="1" applyFill="1" applyBorder="1" applyAlignment="1">
      <alignment horizontal="center" vertical="top" wrapText="1" readingOrder="1"/>
    </xf>
    <xf numFmtId="0" fontId="2" fillId="34" borderId="48" xfId="0" applyFont="1" applyFill="1" applyBorder="1" applyAlignment="1">
      <alignment horizontal="center" vertical="top" wrapText="1" readingOrder="1"/>
    </xf>
    <xf numFmtId="0" fontId="2" fillId="34" borderId="49" xfId="0" applyFont="1" applyFill="1" applyBorder="1" applyAlignment="1">
      <alignment horizontal="center" vertical="top" wrapText="1" readingOrder="1"/>
    </xf>
    <xf numFmtId="0" fontId="2" fillId="34" borderId="50" xfId="0" applyFont="1" applyFill="1" applyBorder="1" applyAlignment="1">
      <alignment horizontal="center" vertical="top" wrapText="1" readingOrder="1"/>
    </xf>
    <xf numFmtId="0" fontId="2" fillId="34" borderId="51" xfId="0" applyFont="1" applyFill="1" applyBorder="1" applyAlignment="1">
      <alignment horizontal="center" vertical="top" wrapText="1" readingOrder="1"/>
    </xf>
    <xf numFmtId="0" fontId="2" fillId="34" borderId="52" xfId="0" applyFont="1" applyFill="1" applyBorder="1" applyAlignment="1">
      <alignment horizontal="center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3" fillId="0" borderId="0" xfId="0" applyFont="1" applyAlignment="1">
      <alignment horizontal="right" vertical="top" wrapText="1" readingOrder="1"/>
    </xf>
    <xf numFmtId="0" fontId="4" fillId="0" borderId="10" xfId="0" applyFont="1" applyBorder="1" applyAlignment="1">
      <alignment horizontal="left" vertical="top" wrapText="1"/>
    </xf>
    <xf numFmtId="165" fontId="0" fillId="8" borderId="0" xfId="0" applyNumberFormat="1" applyFill="1" applyAlignment="1">
      <alignment vertical="top"/>
    </xf>
    <xf numFmtId="164" fontId="6" fillId="0" borderId="0" xfId="0" applyNumberFormat="1" applyFont="1" applyAlignment="1">
      <alignment horizontal="right" vertical="top" wrapText="1"/>
    </xf>
    <xf numFmtId="165" fontId="0" fillId="0" borderId="0" xfId="0" applyNumberFormat="1" applyAlignment="1">
      <alignment vertical="top"/>
    </xf>
    <xf numFmtId="43" fontId="0" fillId="0" borderId="0" xfId="0" applyNumberFormat="1" applyAlignment="1">
      <alignment vertical="top"/>
    </xf>
    <xf numFmtId="43" fontId="0" fillId="0" borderId="0" xfId="47" applyFont="1" applyAlignment="1">
      <alignment vertical="top"/>
    </xf>
    <xf numFmtId="164" fontId="64" fillId="0" borderId="0" xfId="0" applyNumberFormat="1" applyFont="1" applyAlignment="1">
      <alignment horizontal="right" vertical="top" wrapText="1"/>
    </xf>
    <xf numFmtId="4" fontId="6" fillId="0" borderId="0" xfId="0" applyNumberFormat="1" applyFont="1" applyAlignment="1">
      <alignment vertical="top" wrapText="1"/>
    </xf>
    <xf numFmtId="175" fontId="0" fillId="0" borderId="0" xfId="0" applyNumberFormat="1" applyAlignment="1">
      <alignment vertical="top"/>
    </xf>
    <xf numFmtId="0" fontId="7" fillId="0" borderId="0" xfId="0" applyFont="1" applyAlignment="1">
      <alignment horizontal="left" vertical="top" wrapText="1" readingOrder="1"/>
    </xf>
    <xf numFmtId="0" fontId="7" fillId="0" borderId="0" xfId="0" applyFont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33" fillId="0" borderId="0" xfId="0" applyFont="1" applyAlignment="1">
      <alignment/>
    </xf>
    <xf numFmtId="0" fontId="65" fillId="36" borderId="53" xfId="0" applyFont="1" applyFill="1" applyBorder="1" applyAlignment="1">
      <alignment horizontal="center" vertical="top" wrapText="1" readingOrder="1"/>
    </xf>
    <xf numFmtId="0" fontId="65" fillId="36" borderId="54" xfId="0" applyFont="1" applyFill="1" applyBorder="1" applyAlignment="1">
      <alignment horizontal="center" vertical="top" wrapText="1" readingOrder="1"/>
    </xf>
    <xf numFmtId="0" fontId="65" fillId="36" borderId="55" xfId="0" applyFont="1" applyFill="1" applyBorder="1" applyAlignment="1">
      <alignment horizontal="center" vertical="top" wrapText="1" readingOrder="1"/>
    </xf>
    <xf numFmtId="0" fontId="66" fillId="36" borderId="53" xfId="0" applyFont="1" applyFill="1" applyBorder="1" applyAlignment="1">
      <alignment horizontal="center" vertical="top" wrapText="1" readingOrder="1"/>
    </xf>
    <xf numFmtId="0" fontId="66" fillId="36" borderId="54" xfId="0" applyFont="1" applyFill="1" applyBorder="1" applyAlignment="1">
      <alignment horizontal="right" vertical="top" wrapText="1" readingOrder="1"/>
    </xf>
    <xf numFmtId="0" fontId="33" fillId="36" borderId="54" xfId="0" applyFont="1" applyFill="1" applyBorder="1" applyAlignment="1">
      <alignment/>
    </xf>
    <xf numFmtId="0" fontId="66" fillId="36" borderId="55" xfId="0" applyFont="1" applyFill="1" applyBorder="1" applyAlignment="1">
      <alignment horizontal="right" vertical="top" wrapText="1" readingOrder="1"/>
    </xf>
    <xf numFmtId="0" fontId="66" fillId="0" borderId="56" xfId="0" applyFont="1" applyBorder="1" applyAlignment="1">
      <alignment horizontal="center" vertical="top" wrapText="1" readingOrder="1"/>
    </xf>
    <xf numFmtId="0" fontId="66" fillId="0" borderId="57" xfId="0" applyFont="1" applyBorder="1" applyAlignment="1">
      <alignment horizontal="right" vertical="top" wrapText="1" readingOrder="1"/>
    </xf>
    <xf numFmtId="0" fontId="33" fillId="0" borderId="17" xfId="0" applyFont="1" applyBorder="1" applyAlignment="1">
      <alignment/>
    </xf>
    <xf numFmtId="0" fontId="66" fillId="0" borderId="58" xfId="0" applyFont="1" applyBorder="1" applyAlignment="1">
      <alignment horizontal="right" vertical="top" wrapText="1" readingOrder="1"/>
    </xf>
    <xf numFmtId="0" fontId="67" fillId="0" borderId="59" xfId="0" applyFont="1" applyBorder="1" applyAlignment="1">
      <alignment vertical="top" wrapText="1" readingOrder="1"/>
    </xf>
    <xf numFmtId="176" fontId="68" fillId="0" borderId="60" xfId="0" applyNumberFormat="1" applyFont="1" applyBorder="1" applyAlignment="1">
      <alignment horizontal="right" vertical="top" wrapText="1" readingOrder="1"/>
    </xf>
    <xf numFmtId="176" fontId="68" fillId="0" borderId="61" xfId="0" applyNumberFormat="1" applyFont="1" applyBorder="1" applyAlignment="1">
      <alignment horizontal="right" vertical="top" wrapText="1" readingOrder="1"/>
    </xf>
    <xf numFmtId="176" fontId="67" fillId="0" borderId="60" xfId="0" applyNumberFormat="1" applyFont="1" applyBorder="1" applyAlignment="1">
      <alignment horizontal="right" vertical="top" wrapText="1" readingOrder="1"/>
    </xf>
    <xf numFmtId="176" fontId="67" fillId="0" borderId="61" xfId="0" applyNumberFormat="1" applyFont="1" applyBorder="1" applyAlignment="1">
      <alignment horizontal="right" vertical="top" wrapText="1" readingOrder="1"/>
    </xf>
    <xf numFmtId="0" fontId="68" fillId="0" borderId="59" xfId="0" applyFont="1" applyBorder="1" applyAlignment="1">
      <alignment vertical="top" wrapText="1" readingOrder="1"/>
    </xf>
    <xf numFmtId="165" fontId="33" fillId="0" borderId="0" xfId="0" applyNumberFormat="1" applyFont="1" applyAlignment="1">
      <alignment/>
    </xf>
    <xf numFmtId="165" fontId="1" fillId="0" borderId="0" xfId="52" applyNumberFormat="1">
      <alignment vertical="top"/>
      <protection/>
    </xf>
    <xf numFmtId="0" fontId="68" fillId="0" borderId="62" xfId="0" applyFont="1" applyBorder="1" applyAlignment="1">
      <alignment vertical="top" wrapText="1" readingOrder="1"/>
    </xf>
    <xf numFmtId="176" fontId="68" fillId="0" borderId="63" xfId="0" applyNumberFormat="1" applyFont="1" applyBorder="1" applyAlignment="1">
      <alignment horizontal="right" vertical="top" wrapText="1" readingOrder="1"/>
    </xf>
    <xf numFmtId="0" fontId="33" fillId="0" borderId="13" xfId="0" applyFont="1" applyBorder="1" applyAlignment="1">
      <alignment/>
    </xf>
    <xf numFmtId="176" fontId="68" fillId="0" borderId="64" xfId="0" applyNumberFormat="1" applyFont="1" applyBorder="1" applyAlignment="1">
      <alignment horizontal="right" vertical="top" wrapText="1" readingOrder="1"/>
    </xf>
    <xf numFmtId="0" fontId="67" fillId="0" borderId="65" xfId="0" applyFont="1" applyBorder="1" applyAlignment="1">
      <alignment vertical="top" wrapText="1" readingOrder="1"/>
    </xf>
    <xf numFmtId="176" fontId="67" fillId="0" borderId="66" xfId="0" applyNumberFormat="1" applyFont="1" applyBorder="1" applyAlignment="1">
      <alignment horizontal="right" vertical="top" wrapText="1" readingOrder="1"/>
    </xf>
    <xf numFmtId="176" fontId="67" fillId="0" borderId="67" xfId="0" applyNumberFormat="1" applyFont="1" applyBorder="1" applyAlignment="1">
      <alignment horizontal="right" vertical="top" wrapText="1" readingOrder="1"/>
    </xf>
    <xf numFmtId="0" fontId="68" fillId="0" borderId="68" xfId="0" applyFont="1" applyBorder="1" applyAlignment="1">
      <alignment vertical="top" wrapText="1" readingOrder="1"/>
    </xf>
    <xf numFmtId="176" fontId="68" fillId="0" borderId="69" xfId="0" applyNumberFormat="1" applyFont="1" applyBorder="1" applyAlignment="1">
      <alignment horizontal="right" vertical="top" wrapText="1" readingOrder="1"/>
    </xf>
    <xf numFmtId="176" fontId="68" fillId="0" borderId="70" xfId="0" applyNumberFormat="1" applyFont="1" applyBorder="1" applyAlignment="1">
      <alignment horizontal="right" vertical="top" wrapText="1" readingOrder="1"/>
    </xf>
    <xf numFmtId="0" fontId="68" fillId="0" borderId="10" xfId="0" applyFont="1" applyBorder="1" applyAlignment="1">
      <alignment vertical="top" wrapText="1" readingOrder="1"/>
    </xf>
    <xf numFmtId="176" fontId="68" fillId="0" borderId="0" xfId="0" applyNumberFormat="1" applyFont="1" applyAlignment="1">
      <alignment horizontal="right" vertical="top" wrapText="1" readingOrder="1"/>
    </xf>
    <xf numFmtId="176" fontId="68" fillId="0" borderId="11" xfId="0" applyNumberFormat="1" applyFont="1" applyBorder="1" applyAlignment="1">
      <alignment horizontal="right" vertical="top" wrapText="1" readingOrder="1"/>
    </xf>
    <xf numFmtId="0" fontId="33" fillId="33" borderId="0" xfId="0" applyFont="1" applyFill="1" applyAlignment="1">
      <alignment/>
    </xf>
    <xf numFmtId="0" fontId="66" fillId="33" borderId="71" xfId="0" applyFont="1" applyFill="1" applyBorder="1" applyAlignment="1">
      <alignment horizontal="center" vertical="top" wrapText="1" readingOrder="1"/>
    </xf>
    <xf numFmtId="0" fontId="66" fillId="33" borderId="72" xfId="0" applyFont="1" applyFill="1" applyBorder="1" applyAlignment="1">
      <alignment horizontal="right" vertical="top" wrapText="1" readingOrder="1"/>
    </xf>
    <xf numFmtId="0" fontId="66" fillId="33" borderId="73" xfId="0" applyFont="1" applyFill="1" applyBorder="1" applyAlignment="1">
      <alignment horizontal="right" vertical="top" wrapText="1" readingOrder="1"/>
    </xf>
    <xf numFmtId="0" fontId="37" fillId="0" borderId="0" xfId="0" applyFont="1" applyAlignment="1">
      <alignment/>
    </xf>
    <xf numFmtId="172" fontId="33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43" fontId="6" fillId="0" borderId="0" xfId="47" applyFont="1" applyFill="1" applyAlignment="1">
      <alignment vertical="top" wrapText="1" readingOrder="1"/>
    </xf>
    <xf numFmtId="0" fontId="6" fillId="0" borderId="10" xfId="0" applyFont="1" applyBorder="1" applyAlignment="1">
      <alignment horizontal="left" vertical="top" wrapText="1" readingOrder="1"/>
    </xf>
    <xf numFmtId="43" fontId="6" fillId="0" borderId="0" xfId="47" applyFont="1" applyFill="1" applyBorder="1" applyAlignment="1">
      <alignment horizontal="center" vertical="top" wrapText="1" readingOrder="1"/>
    </xf>
    <xf numFmtId="0" fontId="6" fillId="0" borderId="11" xfId="0" applyFont="1" applyBorder="1" applyAlignment="1">
      <alignment horizontal="left" vertical="top" wrapText="1" readingOrder="1"/>
    </xf>
    <xf numFmtId="43" fontId="68" fillId="0" borderId="0" xfId="0" applyNumberFormat="1" applyFont="1" applyAlignment="1">
      <alignment vertical="top" wrapText="1" readingOrder="1"/>
    </xf>
    <xf numFmtId="0" fontId="68" fillId="0" borderId="0" xfId="0" applyFont="1" applyAlignment="1">
      <alignment vertical="top" wrapText="1" readingOrder="1"/>
    </xf>
    <xf numFmtId="177" fontId="6" fillId="0" borderId="11" xfId="0" applyNumberFormat="1" applyFont="1" applyBorder="1" applyAlignment="1">
      <alignment horizontal="lef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 readingOrder="1"/>
    </xf>
    <xf numFmtId="0" fontId="7" fillId="0" borderId="13" xfId="0" applyFont="1" applyBorder="1" applyAlignment="1">
      <alignment horizontal="center" vertical="top" wrapText="1" readingOrder="1"/>
    </xf>
    <xf numFmtId="0" fontId="7" fillId="0" borderId="14" xfId="0" applyFont="1" applyBorder="1" applyAlignment="1">
      <alignment horizontal="center" vertical="top" wrapText="1" readingOrder="1"/>
    </xf>
    <xf numFmtId="0" fontId="7" fillId="0" borderId="0" xfId="0" applyFont="1" applyAlignment="1">
      <alignment vertical="top" wrapText="1" readingOrder="1"/>
    </xf>
    <xf numFmtId="0" fontId="0" fillId="37" borderId="16" xfId="0" applyFill="1" applyBorder="1" applyAlignment="1">
      <alignment horizontal="center" vertical="top"/>
    </xf>
    <xf numFmtId="0" fontId="0" fillId="37" borderId="17" xfId="0" applyFill="1" applyBorder="1" applyAlignment="1">
      <alignment horizontal="center" vertical="top"/>
    </xf>
    <xf numFmtId="0" fontId="38" fillId="37" borderId="17" xfId="0" applyFont="1" applyFill="1" applyBorder="1" applyAlignment="1">
      <alignment horizontal="center" vertical="top" wrapText="1"/>
    </xf>
    <xf numFmtId="0" fontId="38" fillId="37" borderId="18" xfId="0" applyFont="1" applyFill="1" applyBorder="1" applyAlignment="1">
      <alignment horizontal="center" vertical="top" wrapText="1"/>
    </xf>
    <xf numFmtId="0" fontId="0" fillId="37" borderId="10" xfId="0" applyFill="1" applyBorder="1" applyAlignment="1">
      <alignment horizontal="center" vertical="top"/>
    </xf>
    <xf numFmtId="0" fontId="0" fillId="37" borderId="0" xfId="0" applyFill="1" applyAlignment="1">
      <alignment horizontal="center" vertical="top"/>
    </xf>
    <xf numFmtId="0" fontId="38" fillId="37" borderId="0" xfId="0" applyFont="1" applyFill="1" applyAlignment="1">
      <alignment horizontal="center" vertical="top" wrapText="1"/>
    </xf>
    <xf numFmtId="0" fontId="38" fillId="37" borderId="11" xfId="0" applyFont="1" applyFill="1" applyBorder="1" applyAlignment="1">
      <alignment horizontal="center" vertical="top" wrapText="1"/>
    </xf>
    <xf numFmtId="0" fontId="0" fillId="37" borderId="12" xfId="0" applyFill="1" applyBorder="1" applyAlignment="1">
      <alignment horizontal="center" vertical="top"/>
    </xf>
    <xf numFmtId="0" fontId="0" fillId="37" borderId="13" xfId="0" applyFill="1" applyBorder="1" applyAlignment="1">
      <alignment horizontal="center" vertical="top"/>
    </xf>
    <xf numFmtId="0" fontId="38" fillId="37" borderId="13" xfId="0" applyFont="1" applyFill="1" applyBorder="1" applyAlignment="1">
      <alignment horizontal="center" vertical="top" wrapText="1"/>
    </xf>
    <xf numFmtId="0" fontId="38" fillId="37" borderId="14" xfId="0" applyFont="1" applyFill="1" applyBorder="1" applyAlignment="1">
      <alignment horizontal="center" vertical="top" wrapText="1"/>
    </xf>
    <xf numFmtId="0" fontId="34" fillId="37" borderId="10" xfId="0" applyFont="1" applyFill="1" applyBorder="1" applyAlignment="1">
      <alignment horizontal="center" vertical="top" wrapText="1" readingOrder="1"/>
    </xf>
    <xf numFmtId="0" fontId="34" fillId="37" borderId="0" xfId="0" applyFont="1" applyFill="1" applyAlignment="1">
      <alignment horizontal="center" vertical="top" wrapText="1" readingOrder="1"/>
    </xf>
    <xf numFmtId="0" fontId="34" fillId="37" borderId="11" xfId="0" applyFont="1" applyFill="1" applyBorder="1" applyAlignment="1">
      <alignment horizontal="center" vertical="top" wrapText="1" readingOrder="1"/>
    </xf>
    <xf numFmtId="0" fontId="0" fillId="37" borderId="0" xfId="0" applyFill="1" applyAlignment="1">
      <alignment vertical="top"/>
    </xf>
    <xf numFmtId="0" fontId="0" fillId="37" borderId="16" xfId="0" applyFill="1" applyBorder="1" applyAlignment="1">
      <alignment vertical="top"/>
    </xf>
    <xf numFmtId="0" fontId="34" fillId="37" borderId="17" xfId="0" applyFont="1" applyFill="1" applyBorder="1" applyAlignment="1">
      <alignment horizontal="center" vertical="top" wrapText="1" readingOrder="1"/>
    </xf>
    <xf numFmtId="0" fontId="0" fillId="37" borderId="18" xfId="0" applyFill="1" applyBorder="1" applyAlignment="1">
      <alignment vertical="top"/>
    </xf>
    <xf numFmtId="0" fontId="34" fillId="37" borderId="16" xfId="0" applyFont="1" applyFill="1" applyBorder="1" applyAlignment="1">
      <alignment horizontal="center" vertical="top" wrapText="1" readingOrder="1"/>
    </xf>
    <xf numFmtId="0" fontId="34" fillId="37" borderId="18" xfId="0" applyFont="1" applyFill="1" applyBorder="1" applyAlignment="1">
      <alignment horizontal="center" vertical="top" wrapText="1" readingOrder="1"/>
    </xf>
    <xf numFmtId="0" fontId="0" fillId="37" borderId="10" xfId="0" applyFill="1" applyBorder="1" applyAlignment="1">
      <alignment vertical="top"/>
    </xf>
    <xf numFmtId="0" fontId="0" fillId="37" borderId="11" xfId="0" applyFill="1" applyBorder="1" applyAlignment="1">
      <alignment vertical="top"/>
    </xf>
    <xf numFmtId="0" fontId="0" fillId="37" borderId="12" xfId="0" applyFill="1" applyBorder="1" applyAlignment="1">
      <alignment vertical="top"/>
    </xf>
    <xf numFmtId="0" fontId="0" fillId="37" borderId="13" xfId="0" applyFill="1" applyBorder="1" applyAlignment="1">
      <alignment vertical="top"/>
    </xf>
    <xf numFmtId="0" fontId="0" fillId="37" borderId="14" xfId="0" applyFill="1" applyBorder="1" applyAlignment="1">
      <alignment vertical="top"/>
    </xf>
    <xf numFmtId="0" fontId="34" fillId="37" borderId="13" xfId="0" applyFont="1" applyFill="1" applyBorder="1" applyAlignment="1">
      <alignment horizontal="center" vertical="top" wrapText="1" readingOrder="1"/>
    </xf>
    <xf numFmtId="0" fontId="34" fillId="37" borderId="12" xfId="0" applyFont="1" applyFill="1" applyBorder="1" applyAlignment="1">
      <alignment horizontal="center" vertical="top" wrapText="1" readingOrder="1"/>
    </xf>
    <xf numFmtId="0" fontId="34" fillId="37" borderId="13" xfId="0" applyFont="1" applyFill="1" applyBorder="1" applyAlignment="1">
      <alignment horizontal="center" vertical="top" wrapText="1" readingOrder="1"/>
    </xf>
    <xf numFmtId="0" fontId="34" fillId="37" borderId="14" xfId="0" applyFont="1" applyFill="1" applyBorder="1" applyAlignment="1">
      <alignment horizontal="center" vertical="top" wrapText="1" readingOrder="1"/>
    </xf>
    <xf numFmtId="0" fontId="0" fillId="0" borderId="16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7" xfId="0" applyBorder="1" applyAlignment="1">
      <alignment vertical="top"/>
    </xf>
    <xf numFmtId="0" fontId="36" fillId="0" borderId="0" xfId="0" applyFont="1" applyAlignment="1">
      <alignment horizontal="left" vertical="top" wrapText="1"/>
    </xf>
    <xf numFmtId="4" fontId="36" fillId="0" borderId="10" xfId="0" applyNumberFormat="1" applyFont="1" applyBorder="1" applyAlignment="1">
      <alignment horizontal="right" vertical="top"/>
    </xf>
    <xf numFmtId="4" fontId="36" fillId="0" borderId="11" xfId="0" applyNumberFormat="1" applyFont="1" applyBorder="1" applyAlignment="1">
      <alignment horizontal="right" vertical="top"/>
    </xf>
    <xf numFmtId="4" fontId="36" fillId="0" borderId="0" xfId="0" applyNumberFormat="1" applyFont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8" fillId="0" borderId="0" xfId="0" applyFont="1" applyAlignment="1">
      <alignment horizontal="left" vertical="top" wrapText="1"/>
    </xf>
    <xf numFmtId="4" fontId="8" fillId="0" borderId="10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164" fontId="8" fillId="0" borderId="10" xfId="0" applyNumberFormat="1" applyFont="1" applyBorder="1" applyAlignment="1">
      <alignment horizontal="right" vertical="top"/>
    </xf>
    <xf numFmtId="164" fontId="8" fillId="0" borderId="11" xfId="0" applyNumberFormat="1" applyFont="1" applyBorder="1" applyAlignment="1">
      <alignment horizontal="right" vertical="top"/>
    </xf>
    <xf numFmtId="175" fontId="8" fillId="0" borderId="10" xfId="0" applyNumberFormat="1" applyFont="1" applyBorder="1" applyAlignment="1">
      <alignment horizontal="right" vertical="top"/>
    </xf>
    <xf numFmtId="164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left" vertical="top" wrapText="1"/>
    </xf>
    <xf numFmtId="4" fontId="8" fillId="0" borderId="10" xfId="0" applyNumberFormat="1" applyFont="1" applyBorder="1" applyAlignment="1">
      <alignment horizontal="right" vertical="top"/>
    </xf>
    <xf numFmtId="4" fontId="8" fillId="0" borderId="11" xfId="0" applyNumberFormat="1" applyFont="1" applyBorder="1" applyAlignment="1">
      <alignment horizontal="right" vertical="top"/>
    </xf>
    <xf numFmtId="4" fontId="8" fillId="0" borderId="0" xfId="0" applyNumberFormat="1" applyFont="1" applyAlignment="1">
      <alignment horizontal="right" vertical="top"/>
    </xf>
    <xf numFmtId="0" fontId="39" fillId="0" borderId="0" xfId="0" applyFont="1" applyAlignment="1">
      <alignment horizontal="left" vertical="top" wrapText="1" readingOrder="1"/>
    </xf>
    <xf numFmtId="0" fontId="39" fillId="0" borderId="0" xfId="0" applyFont="1" applyAlignment="1">
      <alignment horizontal="left" vertical="center" wrapText="1" readingOrder="1"/>
    </xf>
    <xf numFmtId="0" fontId="39" fillId="0" borderId="0" xfId="0" applyFont="1" applyAlignment="1">
      <alignment vertical="top" wrapText="1" readingOrder="1"/>
    </xf>
    <xf numFmtId="0" fontId="39" fillId="0" borderId="15" xfId="0" applyFont="1" applyBorder="1" applyAlignment="1">
      <alignment horizontal="center" vertical="top" wrapText="1" readingOrder="1"/>
    </xf>
    <xf numFmtId="0" fontId="4" fillId="34" borderId="22" xfId="0" applyFont="1" applyFill="1" applyBorder="1" applyAlignment="1">
      <alignment horizontal="center" vertical="top" wrapText="1" readingOrder="1"/>
    </xf>
    <xf numFmtId="0" fontId="4" fillId="34" borderId="15" xfId="0" applyFont="1" applyFill="1" applyBorder="1" applyAlignment="1">
      <alignment horizontal="center" vertical="top" wrapText="1" readingOrder="1"/>
    </xf>
    <xf numFmtId="0" fontId="4" fillId="34" borderId="74" xfId="0" applyFont="1" applyFill="1" applyBorder="1" applyAlignment="1">
      <alignment horizontal="center" vertical="top" wrapText="1" readingOrder="1"/>
    </xf>
    <xf numFmtId="0" fontId="4" fillId="34" borderId="75" xfId="0" applyFont="1" applyFill="1" applyBorder="1" applyAlignment="1">
      <alignment horizontal="center" vertical="top" wrapText="1" readingOrder="1"/>
    </xf>
    <xf numFmtId="0" fontId="4" fillId="34" borderId="76" xfId="0" applyFont="1" applyFill="1" applyBorder="1" applyAlignment="1">
      <alignment horizontal="center" vertical="top" wrapText="1" readingOrder="1"/>
    </xf>
    <xf numFmtId="0" fontId="0" fillId="36" borderId="23" xfId="0" applyFill="1" applyBorder="1" applyAlignment="1">
      <alignment vertical="top"/>
    </xf>
    <xf numFmtId="0" fontId="4" fillId="34" borderId="19" xfId="0" applyFont="1" applyFill="1" applyBorder="1" applyAlignment="1">
      <alignment horizontal="center" vertical="top" wrapText="1" readingOrder="1"/>
    </xf>
    <xf numFmtId="0" fontId="4" fillId="34" borderId="20" xfId="0" applyFont="1" applyFill="1" applyBorder="1" applyAlignment="1">
      <alignment horizontal="center" vertical="top" wrapText="1" readingOrder="1"/>
    </xf>
    <xf numFmtId="0" fontId="4" fillId="34" borderId="77" xfId="0" applyFont="1" applyFill="1" applyBorder="1" applyAlignment="1">
      <alignment horizontal="center" vertical="top" wrapText="1" readingOrder="1"/>
    </xf>
    <xf numFmtId="0" fontId="4" fillId="34" borderId="78" xfId="0" applyFont="1" applyFill="1" applyBorder="1" applyAlignment="1">
      <alignment horizontal="center" vertical="top" wrapText="1" readingOrder="1"/>
    </xf>
    <xf numFmtId="0" fontId="4" fillId="34" borderId="79" xfId="0" applyFont="1" applyFill="1" applyBorder="1" applyAlignment="1">
      <alignment horizontal="center" vertical="top" wrapText="1" readingOrder="1"/>
    </xf>
    <xf numFmtId="0" fontId="4" fillId="34" borderId="80" xfId="0" applyFont="1" applyFill="1" applyBorder="1" applyAlignment="1">
      <alignment horizontal="center" vertical="top" wrapText="1" readingOrder="1"/>
    </xf>
    <xf numFmtId="0" fontId="4" fillId="34" borderId="81" xfId="0" applyFont="1" applyFill="1" applyBorder="1" applyAlignment="1">
      <alignment horizontal="center" vertical="top" wrapText="1" readingOrder="1"/>
    </xf>
    <xf numFmtId="0" fontId="0" fillId="36" borderId="80" xfId="0" applyFill="1" applyBorder="1" applyAlignment="1">
      <alignment vertical="top"/>
    </xf>
    <xf numFmtId="0" fontId="0" fillId="36" borderId="21" xfId="0" applyFill="1" applyBorder="1" applyAlignment="1">
      <alignment vertical="top"/>
    </xf>
    <xf numFmtId="0" fontId="40" fillId="0" borderId="22" xfId="0" applyFont="1" applyBorder="1" applyAlignment="1">
      <alignment horizontal="left" wrapText="1"/>
    </xf>
    <xf numFmtId="0" fontId="40" fillId="0" borderId="15" xfId="0" applyFont="1" applyBorder="1" applyAlignment="1">
      <alignment horizontal="left" wrapText="1"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1" xfId="0" applyBorder="1" applyAlignment="1">
      <alignment horizontal="center" vertical="top"/>
    </xf>
    <xf numFmtId="0" fontId="0" fillId="0" borderId="83" xfId="0" applyBorder="1" applyAlignment="1">
      <alignment vertical="top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78" fontId="4" fillId="0" borderId="83" xfId="0" applyNumberFormat="1" applyFont="1" applyBorder="1" applyAlignment="1">
      <alignment horizontal="right" vertical="top" wrapText="1"/>
    </xf>
    <xf numFmtId="178" fontId="4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 wrapText="1"/>
    </xf>
    <xf numFmtId="178" fontId="6" fillId="0" borderId="83" xfId="0" applyNumberFormat="1" applyFont="1" applyBorder="1" applyAlignment="1">
      <alignment horizontal="right" vertical="top" wrapText="1"/>
    </xf>
    <xf numFmtId="178" fontId="6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 vertical="top" wrapText="1" readingOrder="1"/>
    </xf>
    <xf numFmtId="178" fontId="6" fillId="0" borderId="0" xfId="0" applyNumberFormat="1" applyFont="1" applyAlignment="1">
      <alignment horizontal="right" vertical="top" wrapText="1"/>
    </xf>
    <xf numFmtId="178" fontId="6" fillId="0" borderId="11" xfId="0" applyNumberFormat="1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178" fontId="4" fillId="0" borderId="0" xfId="0" applyNumberFormat="1" applyFont="1" applyAlignment="1">
      <alignment horizontal="right" vertical="top" wrapText="1"/>
    </xf>
    <xf numFmtId="178" fontId="4" fillId="0" borderId="11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 readingOrder="1"/>
    </xf>
    <xf numFmtId="0" fontId="4" fillId="0" borderId="0" xfId="0" applyFont="1" applyAlignment="1">
      <alignment horizontal="left" vertical="top" wrapText="1" readingOrder="1"/>
    </xf>
    <xf numFmtId="179" fontId="4" fillId="0" borderId="10" xfId="0" applyNumberFormat="1" applyFont="1" applyBorder="1" applyAlignment="1">
      <alignment horizontal="right" vertical="top" wrapText="1"/>
    </xf>
    <xf numFmtId="179" fontId="4" fillId="0" borderId="11" xfId="0" applyNumberFormat="1" applyFont="1" applyBorder="1" applyAlignment="1">
      <alignment horizontal="right" vertical="top" wrapText="1"/>
    </xf>
    <xf numFmtId="2" fontId="0" fillId="0" borderId="0" xfId="0" applyNumberForma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84" xfId="0" applyBorder="1" applyAlignment="1">
      <alignment vertical="top"/>
    </xf>
    <xf numFmtId="165" fontId="6" fillId="0" borderId="0" xfId="0" applyNumberFormat="1" applyFont="1" applyAlignment="1">
      <alignment horizontal="right" vertical="top"/>
    </xf>
    <xf numFmtId="0" fontId="6" fillId="0" borderId="17" xfId="0" applyFont="1" applyBorder="1" applyAlignment="1">
      <alignment horizontal="left" wrapText="1" readingOrder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62</xdr:row>
      <xdr:rowOff>381000</xdr:rowOff>
    </xdr:from>
    <xdr:to>
      <xdr:col>4</xdr:col>
      <xdr:colOff>990600</xdr:colOff>
      <xdr:row>62</xdr:row>
      <xdr:rowOff>390525</xdr:rowOff>
    </xdr:to>
    <xdr:sp>
      <xdr:nvSpPr>
        <xdr:cNvPr id="1" name="10 Conector recto"/>
        <xdr:cNvSpPr>
          <a:spLocks/>
        </xdr:cNvSpPr>
      </xdr:nvSpPr>
      <xdr:spPr>
        <a:xfrm flipV="1">
          <a:off x="3886200" y="12944475"/>
          <a:ext cx="2247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676275</xdr:colOff>
      <xdr:row>62</xdr:row>
      <xdr:rowOff>371475</xdr:rowOff>
    </xdr:from>
    <xdr:to>
      <xdr:col>1</xdr:col>
      <xdr:colOff>2647950</xdr:colOff>
      <xdr:row>62</xdr:row>
      <xdr:rowOff>390525</xdr:rowOff>
    </xdr:to>
    <xdr:sp>
      <xdr:nvSpPr>
        <xdr:cNvPr id="2" name="10 Conector recto"/>
        <xdr:cNvSpPr>
          <a:spLocks/>
        </xdr:cNvSpPr>
      </xdr:nvSpPr>
      <xdr:spPr>
        <a:xfrm flipV="1">
          <a:off x="876300" y="12934950"/>
          <a:ext cx="19716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87"/>
  <sheetViews>
    <sheetView showGridLines="0" zoomScalePageLayoutView="0" workbookViewId="0" topLeftCell="A1">
      <selection activeCell="F14" sqref="F14"/>
    </sheetView>
  </sheetViews>
  <sheetFormatPr defaultColWidth="6.8515625" defaultRowHeight="12.75"/>
  <cols>
    <col min="1" max="1" width="1.8515625" style="0" customWidth="1"/>
    <col min="2" max="2" width="1.57421875" style="0" customWidth="1"/>
    <col min="3" max="3" width="44.28125" style="0" customWidth="1"/>
    <col min="4" max="4" width="2.421875" style="0" customWidth="1"/>
    <col min="5" max="5" width="10.140625" style="0" customWidth="1"/>
    <col min="6" max="6" width="2.00390625" style="0" customWidth="1"/>
    <col min="7" max="7" width="15.57421875" style="0" customWidth="1"/>
    <col min="8" max="8" width="11.7109375" style="0" customWidth="1"/>
    <col min="9" max="9" width="16.8515625" style="0" customWidth="1"/>
  </cols>
  <sheetData>
    <row r="1" ht="9.75" customHeight="1"/>
    <row r="2" spans="2:9" ht="12.75" customHeight="1">
      <c r="B2" s="41" t="s">
        <v>65</v>
      </c>
      <c r="C2" s="42"/>
      <c r="D2" s="42"/>
      <c r="E2" s="42"/>
      <c r="F2" s="42"/>
      <c r="G2" s="42"/>
      <c r="H2" s="42"/>
      <c r="I2" s="43"/>
    </row>
    <row r="3" spans="2:9" ht="12.75" customHeight="1">
      <c r="B3" s="44"/>
      <c r="C3" s="62"/>
      <c r="D3" s="62"/>
      <c r="E3" s="62"/>
      <c r="F3" s="62"/>
      <c r="G3" s="62"/>
      <c r="H3" s="62"/>
      <c r="I3" s="46"/>
    </row>
    <row r="4" spans="2:9" ht="16.5" customHeight="1">
      <c r="B4" s="63"/>
      <c r="C4" s="64"/>
      <c r="D4" s="64"/>
      <c r="E4" s="64"/>
      <c r="F4" s="64"/>
      <c r="G4" s="64"/>
      <c r="H4" s="64"/>
      <c r="I4" s="65"/>
    </row>
    <row r="5" spans="2:9" ht="14.25" customHeight="1">
      <c r="B5" s="66"/>
      <c r="C5" s="67"/>
      <c r="D5" s="67"/>
      <c r="E5" s="67"/>
      <c r="F5" s="67"/>
      <c r="G5" s="68">
        <v>2020</v>
      </c>
      <c r="H5" s="67"/>
      <c r="I5" s="69">
        <v>2019</v>
      </c>
    </row>
    <row r="6" spans="2:9" ht="12.75" customHeight="1">
      <c r="B6" s="1"/>
      <c r="C6" s="70" t="s">
        <v>66</v>
      </c>
      <c r="I6" s="3"/>
    </row>
    <row r="7" spans="2:9" ht="8.25" customHeight="1">
      <c r="B7" s="1"/>
      <c r="I7" s="3"/>
    </row>
    <row r="8" spans="2:9" ht="12.75" customHeight="1">
      <c r="B8" s="71"/>
      <c r="C8" s="72" t="s">
        <v>67</v>
      </c>
      <c r="G8" s="73">
        <f>SUM(G9:G15)</f>
        <v>1231698870.5</v>
      </c>
      <c r="I8" s="14">
        <f>SUM(I9:I15)</f>
        <v>1590869980.08</v>
      </c>
    </row>
    <row r="9" spans="2:9" ht="13.5" customHeight="1">
      <c r="B9" s="71"/>
      <c r="C9" s="74" t="s">
        <v>68</v>
      </c>
      <c r="G9" s="75">
        <v>997167120.29</v>
      </c>
      <c r="I9" s="12">
        <v>1103150690.29</v>
      </c>
    </row>
    <row r="10" spans="2:9" ht="13.5" customHeight="1">
      <c r="B10" s="71"/>
      <c r="C10" s="74" t="s">
        <v>69</v>
      </c>
      <c r="G10" s="75">
        <v>0</v>
      </c>
      <c r="I10" s="12">
        <v>0</v>
      </c>
    </row>
    <row r="11" spans="2:9" ht="13.5" customHeight="1">
      <c r="B11" s="71"/>
      <c r="C11" s="74" t="s">
        <v>70</v>
      </c>
      <c r="G11" s="75">
        <v>0</v>
      </c>
      <c r="I11" s="12">
        <v>0</v>
      </c>
    </row>
    <row r="12" spans="2:9" ht="13.5" customHeight="1">
      <c r="B12" s="71"/>
      <c r="C12" s="74" t="s">
        <v>71</v>
      </c>
      <c r="G12" s="75">
        <v>187293346.45</v>
      </c>
      <c r="I12" s="12">
        <v>237328504.1</v>
      </c>
    </row>
    <row r="13" spans="2:9" ht="13.5" customHeight="1">
      <c r="B13" s="71"/>
      <c r="C13" s="74" t="s">
        <v>72</v>
      </c>
      <c r="G13" s="75">
        <v>42213509.86</v>
      </c>
      <c r="I13" s="12">
        <v>141845394.18</v>
      </c>
    </row>
    <row r="14" spans="2:9" ht="13.5" customHeight="1">
      <c r="B14" s="71"/>
      <c r="C14" s="74" t="s">
        <v>73</v>
      </c>
      <c r="G14" s="75">
        <v>5024893.9</v>
      </c>
      <c r="I14" s="12">
        <v>108545391.51</v>
      </c>
    </row>
    <row r="15" spans="2:9" ht="13.5" customHeight="1">
      <c r="B15" s="71"/>
      <c r="C15" s="74" t="s">
        <v>74</v>
      </c>
      <c r="G15" s="75">
        <v>0</v>
      </c>
      <c r="I15" s="12">
        <v>0</v>
      </c>
    </row>
    <row r="16" spans="2:9" ht="10.5" customHeight="1">
      <c r="B16" s="71"/>
      <c r="C16" s="74"/>
      <c r="G16" s="75" t="s">
        <v>75</v>
      </c>
      <c r="I16" s="12" t="s">
        <v>75</v>
      </c>
    </row>
    <row r="17" spans="2:9" ht="15" customHeight="1">
      <c r="B17" s="1"/>
      <c r="C17" s="76" t="s">
        <v>76</v>
      </c>
      <c r="I17" s="3"/>
    </row>
    <row r="18" spans="2:9" ht="21.75" customHeight="1">
      <c r="B18" s="71"/>
      <c r="C18" s="76"/>
      <c r="G18" s="73">
        <f>SUM(G20:G22)</f>
        <v>2210571935.91</v>
      </c>
      <c r="I18" s="14">
        <f>SUM(I20:I22)</f>
        <v>2179274220.22</v>
      </c>
    </row>
    <row r="19" spans="2:9" ht="5.25" customHeight="1">
      <c r="B19" s="71"/>
      <c r="C19" s="72"/>
      <c r="G19" s="73"/>
      <c r="I19" s="14"/>
    </row>
    <row r="20" spans="2:9" ht="17.25" customHeight="1">
      <c r="B20" s="71"/>
      <c r="C20" s="74" t="s">
        <v>77</v>
      </c>
      <c r="G20" s="75">
        <v>2210571935.91</v>
      </c>
      <c r="I20" s="12">
        <v>2179274220.22</v>
      </c>
    </row>
    <row r="21" spans="2:9" ht="12" customHeight="1">
      <c r="B21" s="71"/>
      <c r="C21" s="74"/>
      <c r="G21" s="75"/>
      <c r="I21" s="12"/>
    </row>
    <row r="22" spans="2:9" ht="17.25" customHeight="1">
      <c r="B22" s="71"/>
      <c r="C22" s="77" t="s">
        <v>78</v>
      </c>
      <c r="G22" s="78">
        <v>0</v>
      </c>
      <c r="I22" s="79">
        <v>0</v>
      </c>
    </row>
    <row r="23" spans="2:9" ht="12.75">
      <c r="B23" s="1"/>
      <c r="I23" s="3"/>
    </row>
    <row r="24" spans="2:9" ht="12.75" customHeight="1">
      <c r="B24" s="71"/>
      <c r="C24" s="72" t="s">
        <v>79</v>
      </c>
      <c r="G24" s="73">
        <f>SUM(G25:G29)</f>
        <v>51533502.9</v>
      </c>
      <c r="I24" s="14">
        <f>SUM(I25:I29)</f>
        <v>65278745.82</v>
      </c>
    </row>
    <row r="25" spans="2:9" ht="13.5" customHeight="1">
      <c r="B25" s="71"/>
      <c r="C25" s="74" t="s">
        <v>80</v>
      </c>
      <c r="G25" s="75">
        <v>50907317.53</v>
      </c>
      <c r="I25" s="12">
        <v>64559018.29</v>
      </c>
    </row>
    <row r="26" spans="2:9" ht="13.5" customHeight="1">
      <c r="B26" s="71"/>
      <c r="C26" s="74" t="s">
        <v>81</v>
      </c>
      <c r="G26" s="75">
        <v>0</v>
      </c>
      <c r="I26" s="12">
        <v>0</v>
      </c>
    </row>
    <row r="27" spans="2:9" ht="18.75" customHeight="1">
      <c r="B27" s="71"/>
      <c r="C27" s="74" t="s">
        <v>82</v>
      </c>
      <c r="G27" s="75">
        <v>0</v>
      </c>
      <c r="I27" s="12">
        <v>0</v>
      </c>
    </row>
    <row r="28" spans="2:9" ht="13.5" customHeight="1">
      <c r="B28" s="71"/>
      <c r="C28" s="74" t="s">
        <v>83</v>
      </c>
      <c r="G28" s="75">
        <v>0</v>
      </c>
      <c r="I28" s="12">
        <v>0</v>
      </c>
    </row>
    <row r="29" spans="2:9" ht="13.5" customHeight="1">
      <c r="B29" s="71"/>
      <c r="C29" s="74" t="s">
        <v>84</v>
      </c>
      <c r="G29" s="75">
        <v>626185.37</v>
      </c>
      <c r="I29" s="12">
        <v>719727.53</v>
      </c>
    </row>
    <row r="30" spans="2:9" ht="12.75">
      <c r="B30" s="1"/>
      <c r="I30" s="3"/>
    </row>
    <row r="31" spans="2:9" ht="13.5" customHeight="1">
      <c r="B31" s="1"/>
      <c r="C31" s="80" t="s">
        <v>85</v>
      </c>
      <c r="G31" s="81">
        <f>G8+G18+G24</f>
        <v>3493804309.31</v>
      </c>
      <c r="I31" s="82">
        <f>I8+I18+I24</f>
        <v>3835422946.12</v>
      </c>
    </row>
    <row r="32" spans="2:9" ht="13.5" customHeight="1">
      <c r="B32" s="1"/>
      <c r="C32" s="80"/>
      <c r="G32" s="81"/>
      <c r="I32" s="82"/>
    </row>
    <row r="33" spans="2:9" ht="12.75" customHeight="1">
      <c r="B33" s="1"/>
      <c r="C33" s="70" t="s">
        <v>86</v>
      </c>
      <c r="I33" s="3"/>
    </row>
    <row r="34" spans="2:9" ht="6.75" customHeight="1">
      <c r="B34" s="1"/>
      <c r="I34" s="3"/>
    </row>
    <row r="35" spans="2:9" ht="12.75" customHeight="1">
      <c r="B35" s="71"/>
      <c r="C35" s="72" t="s">
        <v>87</v>
      </c>
      <c r="G35" s="73">
        <f>SUM(G36:G38)</f>
        <v>2430357978.9</v>
      </c>
      <c r="I35" s="14">
        <f>SUM(I36:I38)</f>
        <v>2446013207.12</v>
      </c>
    </row>
    <row r="36" spans="2:9" ht="13.5" customHeight="1">
      <c r="B36" s="71"/>
      <c r="C36" s="74" t="s">
        <v>88</v>
      </c>
      <c r="G36" s="75">
        <v>1127065944.4</v>
      </c>
      <c r="I36" s="12">
        <v>1119845007.28</v>
      </c>
    </row>
    <row r="37" spans="2:9" ht="13.5" customHeight="1">
      <c r="B37" s="71"/>
      <c r="C37" s="74" t="s">
        <v>89</v>
      </c>
      <c r="G37" s="75">
        <v>241594527.55</v>
      </c>
      <c r="I37" s="12">
        <v>251017750.94</v>
      </c>
    </row>
    <row r="38" spans="2:9" ht="13.5" customHeight="1">
      <c r="B38" s="71"/>
      <c r="C38" s="74" t="s">
        <v>90</v>
      </c>
      <c r="G38" s="75">
        <v>1061697506.95</v>
      </c>
      <c r="I38" s="12">
        <v>1075150448.9</v>
      </c>
    </row>
    <row r="39" spans="2:9" ht="12.75" customHeight="1">
      <c r="B39" s="1"/>
      <c r="I39" s="3"/>
    </row>
    <row r="40" spans="2:9" ht="12.75" customHeight="1">
      <c r="B40" s="71"/>
      <c r="C40" s="72" t="s">
        <v>91</v>
      </c>
      <c r="G40" s="73">
        <f>SUM(G41:G49)</f>
        <v>700882364.43</v>
      </c>
      <c r="I40" s="14">
        <f>SUM(I41:I49)</f>
        <v>657158946.8199999</v>
      </c>
    </row>
    <row r="41" spans="2:9" ht="13.5" customHeight="1">
      <c r="B41" s="71"/>
      <c r="C41" s="74" t="s">
        <v>92</v>
      </c>
      <c r="G41" s="75">
        <v>66792666.1</v>
      </c>
      <c r="I41" s="12">
        <v>57152688.77</v>
      </c>
    </row>
    <row r="42" spans="2:9" ht="13.5" customHeight="1">
      <c r="B42" s="71"/>
      <c r="C42" s="74" t="s">
        <v>93</v>
      </c>
      <c r="G42" s="75">
        <v>0</v>
      </c>
      <c r="I42" s="12">
        <v>2220000</v>
      </c>
    </row>
    <row r="43" spans="2:9" ht="13.5" customHeight="1">
      <c r="B43" s="71"/>
      <c r="C43" s="74" t="s">
        <v>94</v>
      </c>
      <c r="G43" s="75">
        <v>165039304.88</v>
      </c>
      <c r="I43" s="12">
        <v>127589145.23</v>
      </c>
    </row>
    <row r="44" spans="2:9" ht="13.5" customHeight="1">
      <c r="B44" s="71"/>
      <c r="C44" s="74" t="s">
        <v>95</v>
      </c>
      <c r="G44" s="75">
        <v>275590985.18</v>
      </c>
      <c r="I44" s="12">
        <v>292352740.46</v>
      </c>
    </row>
    <row r="45" spans="2:9" ht="13.5" customHeight="1">
      <c r="B45" s="71"/>
      <c r="C45" s="74" t="s">
        <v>96</v>
      </c>
      <c r="G45" s="75">
        <v>185088908.27</v>
      </c>
      <c r="I45" s="12">
        <v>169201872.36</v>
      </c>
    </row>
    <row r="46" spans="2:9" ht="13.5" customHeight="1">
      <c r="B46" s="71"/>
      <c r="C46" s="74" t="s">
        <v>97</v>
      </c>
      <c r="G46" s="75">
        <v>0</v>
      </c>
      <c r="I46" s="12">
        <v>0</v>
      </c>
    </row>
    <row r="47" spans="2:9" ht="13.5" customHeight="1">
      <c r="B47" s="71"/>
      <c r="C47" s="74" t="s">
        <v>98</v>
      </c>
      <c r="G47" s="75">
        <v>0</v>
      </c>
      <c r="I47" s="12">
        <v>0</v>
      </c>
    </row>
    <row r="48" spans="2:9" ht="13.5" customHeight="1">
      <c r="B48" s="71"/>
      <c r="C48" s="74" t="s">
        <v>99</v>
      </c>
      <c r="G48" s="75">
        <v>8370500</v>
      </c>
      <c r="I48" s="12">
        <v>8642500</v>
      </c>
    </row>
    <row r="49" spans="2:9" ht="13.5" customHeight="1">
      <c r="B49" s="71"/>
      <c r="C49" s="74" t="s">
        <v>100</v>
      </c>
      <c r="G49" s="75">
        <v>0</v>
      </c>
      <c r="I49" s="12">
        <v>0</v>
      </c>
    </row>
    <row r="50" spans="2:9" ht="12.75" customHeight="1">
      <c r="B50" s="1"/>
      <c r="I50" s="3"/>
    </row>
    <row r="51" spans="2:9" ht="12.75" customHeight="1">
      <c r="B51" s="71"/>
      <c r="C51" s="72" t="s">
        <v>101</v>
      </c>
      <c r="G51" s="73">
        <v>0</v>
      </c>
      <c r="I51" s="14">
        <v>0</v>
      </c>
    </row>
    <row r="52" spans="2:9" ht="13.5" customHeight="1">
      <c r="B52" s="71"/>
      <c r="C52" s="74" t="s">
        <v>102</v>
      </c>
      <c r="G52" s="75">
        <v>0</v>
      </c>
      <c r="I52" s="12">
        <v>0</v>
      </c>
    </row>
    <row r="53" spans="2:9" ht="13.5" customHeight="1">
      <c r="B53" s="71"/>
      <c r="C53" s="74" t="s">
        <v>47</v>
      </c>
      <c r="G53" s="75">
        <v>0</v>
      </c>
      <c r="I53" s="12">
        <v>0</v>
      </c>
    </row>
    <row r="54" spans="2:9" ht="13.5" customHeight="1">
      <c r="B54" s="71"/>
      <c r="C54" s="74" t="s">
        <v>103</v>
      </c>
      <c r="G54" s="75">
        <v>0</v>
      </c>
      <c r="I54" s="12">
        <v>0</v>
      </c>
    </row>
    <row r="55" spans="2:9" ht="12.75">
      <c r="B55" s="1"/>
      <c r="I55" s="3"/>
    </row>
    <row r="56" spans="2:9" ht="12.75" customHeight="1">
      <c r="B56" s="71"/>
      <c r="C56" s="72" t="s">
        <v>104</v>
      </c>
      <c r="G56" s="73">
        <f>SUM(G57:G61)</f>
        <v>0</v>
      </c>
      <c r="I56" s="14">
        <f>SUM(I57:I61)</f>
        <v>0</v>
      </c>
    </row>
    <row r="57" spans="2:9" ht="13.5" customHeight="1">
      <c r="B57" s="71"/>
      <c r="C57" s="74" t="s">
        <v>105</v>
      </c>
      <c r="G57" s="75"/>
      <c r="I57" s="12"/>
    </row>
    <row r="58" spans="2:9" ht="13.5" customHeight="1">
      <c r="B58" s="71"/>
      <c r="C58" s="74" t="s">
        <v>106</v>
      </c>
      <c r="G58" s="75"/>
      <c r="I58" s="12"/>
    </row>
    <row r="59" spans="2:9" ht="13.5" customHeight="1">
      <c r="B59" s="71"/>
      <c r="C59" s="74" t="s">
        <v>107</v>
      </c>
      <c r="G59" s="75">
        <v>0</v>
      </c>
      <c r="I59" s="12">
        <v>0</v>
      </c>
    </row>
    <row r="60" spans="2:9" ht="13.5" customHeight="1">
      <c r="B60" s="71"/>
      <c r="C60" s="74" t="s">
        <v>108</v>
      </c>
      <c r="G60" s="75">
        <v>0</v>
      </c>
      <c r="I60" s="12">
        <v>0</v>
      </c>
    </row>
    <row r="61" spans="2:9" ht="13.5" customHeight="1">
      <c r="B61" s="83"/>
      <c r="C61" s="84" t="s">
        <v>109</v>
      </c>
      <c r="D61" s="8"/>
      <c r="E61" s="8"/>
      <c r="F61" s="8"/>
      <c r="G61" s="85">
        <v>0</v>
      </c>
      <c r="H61" s="8"/>
      <c r="I61" s="86">
        <v>0</v>
      </c>
    </row>
    <row r="62" spans="2:9" ht="12.75" customHeight="1">
      <c r="B62" s="41" t="str">
        <f>B2</f>
        <v>MUNICIPIO DE MÉRIDA YUCATÁN
ESTADO DE ACTIVIDADES
DEL 1 DE ENERO AL 31 DE DICIEMBRE DE 2020</v>
      </c>
      <c r="C62" s="42"/>
      <c r="D62" s="42"/>
      <c r="E62" s="42"/>
      <c r="F62" s="42"/>
      <c r="G62" s="42"/>
      <c r="H62" s="42"/>
      <c r="I62" s="43"/>
    </row>
    <row r="63" spans="2:9" ht="12.75" customHeight="1">
      <c r="B63" s="44"/>
      <c r="C63" s="62"/>
      <c r="D63" s="62"/>
      <c r="E63" s="62"/>
      <c r="F63" s="62"/>
      <c r="G63" s="62"/>
      <c r="H63" s="62"/>
      <c r="I63" s="46"/>
    </row>
    <row r="64" spans="2:9" ht="16.5" customHeight="1">
      <c r="B64" s="63"/>
      <c r="C64" s="64"/>
      <c r="D64" s="64"/>
      <c r="E64" s="64"/>
      <c r="F64" s="64"/>
      <c r="G64" s="64"/>
      <c r="H64" s="64"/>
      <c r="I64" s="65"/>
    </row>
    <row r="65" spans="2:9" ht="14.25" customHeight="1">
      <c r="B65" s="1"/>
      <c r="G65" s="87">
        <v>2020</v>
      </c>
      <c r="I65" s="88" t="s">
        <v>110</v>
      </c>
    </row>
    <row r="66" spans="2:9" ht="12.75" customHeight="1">
      <c r="B66" s="1"/>
      <c r="I66" s="3"/>
    </row>
    <row r="67" spans="2:9" ht="12.75" customHeight="1">
      <c r="B67" s="71"/>
      <c r="C67" s="72" t="s">
        <v>111</v>
      </c>
      <c r="G67" s="73">
        <f>SUM(G68:G73)</f>
        <v>73660770.91</v>
      </c>
      <c r="I67" s="14">
        <f>SUM(I68:I73)</f>
        <v>75683874.57000001</v>
      </c>
    </row>
    <row r="68" spans="2:9" ht="17.25" customHeight="1">
      <c r="B68" s="71"/>
      <c r="C68" s="74" t="s">
        <v>112</v>
      </c>
      <c r="G68" s="75">
        <v>60340110.87</v>
      </c>
      <c r="I68" s="12">
        <v>56981636.13</v>
      </c>
    </row>
    <row r="69" spans="2:9" ht="13.5" customHeight="1">
      <c r="B69" s="71"/>
      <c r="C69" s="74" t="s">
        <v>113</v>
      </c>
      <c r="G69" s="75">
        <v>0</v>
      </c>
      <c r="I69" s="12">
        <v>0</v>
      </c>
    </row>
    <row r="70" spans="2:9" ht="13.5" customHeight="1">
      <c r="B70" s="71"/>
      <c r="C70" s="74" t="s">
        <v>114</v>
      </c>
      <c r="G70" s="75">
        <v>0</v>
      </c>
      <c r="I70" s="12">
        <v>0</v>
      </c>
    </row>
    <row r="71" spans="2:9" ht="18" customHeight="1">
      <c r="B71" s="71"/>
      <c r="C71" s="74" t="s">
        <v>115</v>
      </c>
      <c r="G71" s="75">
        <v>0</v>
      </c>
      <c r="I71" s="12">
        <v>0</v>
      </c>
    </row>
    <row r="72" spans="2:9" ht="13.5" customHeight="1">
      <c r="B72" s="71"/>
      <c r="C72" s="74" t="s">
        <v>116</v>
      </c>
      <c r="G72" s="75">
        <v>0</v>
      </c>
      <c r="I72" s="12">
        <v>0</v>
      </c>
    </row>
    <row r="73" spans="2:9" ht="13.5" customHeight="1">
      <c r="B73" s="71"/>
      <c r="C73" s="74" t="s">
        <v>117</v>
      </c>
      <c r="G73" s="75">
        <v>13320660.04</v>
      </c>
      <c r="I73" s="12">
        <v>18702238.44</v>
      </c>
    </row>
    <row r="74" spans="2:9" ht="12.75" customHeight="1">
      <c r="B74" s="1"/>
      <c r="I74" s="3"/>
    </row>
    <row r="75" spans="2:9" ht="12.75" customHeight="1">
      <c r="B75" s="71"/>
      <c r="C75" s="72" t="s">
        <v>118</v>
      </c>
      <c r="G75" s="73">
        <f>SUM(G76)</f>
        <v>224341274.29</v>
      </c>
      <c r="I75" s="14">
        <f>SUM(I76)</f>
        <v>160180290.58</v>
      </c>
    </row>
    <row r="76" spans="2:9" ht="13.5" customHeight="1">
      <c r="B76" s="71"/>
      <c r="C76" s="74" t="s">
        <v>119</v>
      </c>
      <c r="G76" s="75">
        <v>224341274.29</v>
      </c>
      <c r="I76" s="12">
        <v>160180290.58</v>
      </c>
    </row>
    <row r="77" spans="2:9" ht="12.75" customHeight="1">
      <c r="B77" s="1"/>
      <c r="I77" s="3"/>
    </row>
    <row r="78" spans="2:9" ht="13.5" customHeight="1">
      <c r="B78" s="1"/>
      <c r="C78" s="80" t="s">
        <v>120</v>
      </c>
      <c r="G78" s="81">
        <f>G35+G40+G51+G56+G67+G75</f>
        <v>3429242388.5299997</v>
      </c>
      <c r="I78" s="82">
        <f>I35+I40+I51+I56+I67+I75</f>
        <v>3339036319.0899997</v>
      </c>
    </row>
    <row r="79" spans="2:9" ht="12.75" customHeight="1">
      <c r="B79" s="1"/>
      <c r="I79" s="3"/>
    </row>
    <row r="80" spans="2:9" ht="13.5" customHeight="1">
      <c r="B80" s="1"/>
      <c r="C80" s="89" t="s">
        <v>121</v>
      </c>
      <c r="G80" s="81">
        <f>G31-G78</f>
        <v>64561920.78000021</v>
      </c>
      <c r="I80" s="82">
        <f>I31-I78</f>
        <v>496386627.0300002</v>
      </c>
    </row>
    <row r="81" spans="2:9" ht="13.5" customHeight="1">
      <c r="B81" s="1"/>
      <c r="C81" s="89"/>
      <c r="G81" s="81"/>
      <c r="I81" s="82"/>
    </row>
    <row r="82" spans="2:9" ht="18.75" customHeight="1">
      <c r="B82" s="90"/>
      <c r="C82" s="91"/>
      <c r="D82" s="8"/>
      <c r="E82" s="8"/>
      <c r="F82" s="8"/>
      <c r="G82" s="8"/>
      <c r="H82" s="8"/>
      <c r="I82" s="9"/>
    </row>
    <row r="83" ht="18.75" customHeight="1"/>
    <row r="84" spans="2:9" ht="12.75" customHeight="1">
      <c r="B84" s="92" t="s">
        <v>122</v>
      </c>
      <c r="C84" s="92"/>
      <c r="D84" s="92"/>
      <c r="E84" s="92"/>
      <c r="F84" s="92"/>
      <c r="G84" s="92"/>
      <c r="H84" s="92"/>
      <c r="I84" s="92"/>
    </row>
    <row r="85" spans="7:9" ht="60" customHeight="1">
      <c r="G85" s="93"/>
      <c r="H85" s="93"/>
      <c r="I85" s="93"/>
    </row>
    <row r="86" spans="2:9" ht="12.75" customHeight="1">
      <c r="B86" s="59" t="s">
        <v>123</v>
      </c>
      <c r="C86" s="59"/>
      <c r="G86" s="94" t="s">
        <v>62</v>
      </c>
      <c r="H86" s="94"/>
      <c r="I86" s="94"/>
    </row>
    <row r="87" spans="2:9" ht="18" customHeight="1">
      <c r="B87" s="61" t="s">
        <v>59</v>
      </c>
      <c r="C87" s="61"/>
      <c r="G87" s="61" t="s">
        <v>61</v>
      </c>
      <c r="H87" s="61"/>
      <c r="I87" s="61"/>
    </row>
  </sheetData>
  <sheetProtection/>
  <mergeCells count="9">
    <mergeCell ref="B87:C87"/>
    <mergeCell ref="G87:I87"/>
    <mergeCell ref="B2:I4"/>
    <mergeCell ref="C17:C18"/>
    <mergeCell ref="B62:I64"/>
    <mergeCell ref="B84:I84"/>
    <mergeCell ref="G85:I85"/>
    <mergeCell ref="B86:C86"/>
    <mergeCell ref="G86:I8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38"/>
  <sheetViews>
    <sheetView showGridLines="0" showOutlineSymbols="0" zoomScalePageLayoutView="0" workbookViewId="0" topLeftCell="A1">
      <selection activeCell="I11" sqref="I11:J12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41" t="s">
        <v>64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3"/>
    </row>
    <row r="3" spans="2:13" ht="12.75" customHeight="1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</row>
    <row r="4" spans="2:13" ht="16.5" customHeight="1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</row>
    <row r="5" spans="2:13" ht="6.75" customHeight="1"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3"/>
    </row>
    <row r="6" spans="2:13" ht="14.25" customHeight="1">
      <c r="B6" s="1"/>
      <c r="C6" s="2"/>
      <c r="D6" s="50">
        <v>2020</v>
      </c>
      <c r="E6" s="50"/>
      <c r="F6" s="2"/>
      <c r="G6" s="16">
        <v>2019</v>
      </c>
      <c r="H6" s="2"/>
      <c r="I6" s="2"/>
      <c r="J6" s="50">
        <v>2020</v>
      </c>
      <c r="K6" s="50"/>
      <c r="L6" s="2"/>
      <c r="M6" s="27">
        <v>2019</v>
      </c>
    </row>
    <row r="7" spans="2:13" ht="14.25" customHeight="1">
      <c r="B7" s="1"/>
      <c r="C7" s="51" t="s">
        <v>10</v>
      </c>
      <c r="D7" s="51"/>
      <c r="E7" s="2"/>
      <c r="F7" s="2"/>
      <c r="G7" s="2"/>
      <c r="H7" s="2"/>
      <c r="I7" s="51" t="s">
        <v>19</v>
      </c>
      <c r="J7" s="51"/>
      <c r="K7" s="2"/>
      <c r="L7" s="2"/>
      <c r="M7" s="3"/>
    </row>
    <row r="8" spans="2:13" ht="6" customHeight="1">
      <c r="B8" s="1"/>
      <c r="C8" s="2"/>
      <c r="D8" s="2"/>
      <c r="E8" s="2"/>
      <c r="F8" s="2"/>
      <c r="G8" s="2"/>
      <c r="H8" s="2"/>
      <c r="I8" s="37" t="s">
        <v>20</v>
      </c>
      <c r="J8" s="37"/>
      <c r="K8" s="2"/>
      <c r="L8" s="2"/>
      <c r="M8" s="3"/>
    </row>
    <row r="9" spans="2:13" ht="7.5" customHeight="1">
      <c r="B9" s="1"/>
      <c r="C9" s="37" t="s">
        <v>11</v>
      </c>
      <c r="D9" s="37"/>
      <c r="E9" s="2"/>
      <c r="F9" s="2"/>
      <c r="G9" s="2"/>
      <c r="H9" s="2"/>
      <c r="I9" s="37"/>
      <c r="J9" s="37"/>
      <c r="K9" s="2"/>
      <c r="L9" s="2"/>
      <c r="M9" s="3"/>
    </row>
    <row r="10" spans="2:13" ht="6.75" customHeight="1">
      <c r="B10" s="1"/>
      <c r="C10" s="37"/>
      <c r="D10" s="37"/>
      <c r="E10" s="2"/>
      <c r="F10" s="2"/>
      <c r="G10" s="2"/>
      <c r="H10" s="2"/>
      <c r="I10" s="2"/>
      <c r="J10" s="2"/>
      <c r="K10" s="2"/>
      <c r="L10" s="2"/>
      <c r="M10" s="3"/>
    </row>
    <row r="11" spans="2:13" ht="9" customHeight="1">
      <c r="B11" s="1"/>
      <c r="C11" s="2"/>
      <c r="D11" s="2"/>
      <c r="E11" s="2"/>
      <c r="F11" s="2"/>
      <c r="G11" s="15"/>
      <c r="H11" s="2"/>
      <c r="I11" s="38" t="s">
        <v>21</v>
      </c>
      <c r="J11" s="38"/>
      <c r="K11" s="39">
        <v>86112428.48</v>
      </c>
      <c r="L11" s="2"/>
      <c r="M11" s="40">
        <v>104440774.66</v>
      </c>
    </row>
    <row r="12" spans="2:13" ht="10.5" customHeight="1">
      <c r="B12" s="1"/>
      <c r="C12" s="38" t="s">
        <v>12</v>
      </c>
      <c r="D12" s="38"/>
      <c r="E12" s="39">
        <v>425256170.55</v>
      </c>
      <c r="F12" s="2"/>
      <c r="G12" s="39">
        <v>614862737.07</v>
      </c>
      <c r="H12" s="2"/>
      <c r="I12" s="38"/>
      <c r="J12" s="38"/>
      <c r="K12" s="39"/>
      <c r="L12" s="2"/>
      <c r="M12" s="40"/>
    </row>
    <row r="13" spans="2:13" ht="6.75" customHeight="1">
      <c r="B13" s="1"/>
      <c r="C13" s="38"/>
      <c r="D13" s="38"/>
      <c r="E13" s="39"/>
      <c r="F13" s="2"/>
      <c r="G13" s="39"/>
      <c r="H13" s="2"/>
      <c r="I13" s="2"/>
      <c r="J13" s="2"/>
      <c r="K13" s="2"/>
      <c r="L13" s="2"/>
      <c r="M13" s="3"/>
    </row>
    <row r="14" spans="2:13" ht="10.5" customHeight="1"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3"/>
    </row>
    <row r="15" spans="2:13" ht="5.25" customHeight="1">
      <c r="B15" s="1"/>
      <c r="C15" s="38" t="s">
        <v>13</v>
      </c>
      <c r="D15" s="38"/>
      <c r="E15" s="52">
        <v>24038446.25</v>
      </c>
      <c r="F15" s="2"/>
      <c r="G15" s="52">
        <v>22023425.89</v>
      </c>
      <c r="H15" s="2"/>
      <c r="I15" s="38" t="s">
        <v>63</v>
      </c>
      <c r="J15" s="38"/>
      <c r="K15" s="39">
        <v>0</v>
      </c>
      <c r="L15" s="2"/>
      <c r="M15" s="40">
        <v>0</v>
      </c>
    </row>
    <row r="16" spans="2:13" ht="9" customHeight="1">
      <c r="B16" s="1"/>
      <c r="C16" s="38"/>
      <c r="D16" s="38"/>
      <c r="E16" s="52"/>
      <c r="F16" s="2"/>
      <c r="G16" s="52"/>
      <c r="H16" s="2"/>
      <c r="I16" s="38"/>
      <c r="J16" s="38"/>
      <c r="K16" s="39"/>
      <c r="L16" s="2"/>
      <c r="M16" s="40"/>
    </row>
    <row r="17" spans="2:13" ht="6" customHeight="1">
      <c r="B17" s="1"/>
      <c r="C17" s="2"/>
      <c r="D17" s="2"/>
      <c r="E17" s="2"/>
      <c r="F17" s="2"/>
      <c r="G17" s="2"/>
      <c r="H17" s="2"/>
      <c r="I17" s="2"/>
      <c r="J17" s="2"/>
      <c r="K17" s="2"/>
      <c r="L17" s="2"/>
      <c r="M17" s="3"/>
    </row>
    <row r="18" spans="2:13" ht="4.5" customHeight="1">
      <c r="B18" s="1"/>
      <c r="C18" s="2"/>
      <c r="D18" s="2"/>
      <c r="E18" s="2"/>
      <c r="F18" s="2"/>
      <c r="G18" s="2"/>
      <c r="H18" s="2"/>
      <c r="I18" s="38" t="s">
        <v>22</v>
      </c>
      <c r="J18" s="38"/>
      <c r="K18" s="39">
        <v>0</v>
      </c>
      <c r="L18" s="2"/>
      <c r="M18" s="40">
        <v>0</v>
      </c>
    </row>
    <row r="19" spans="2:13" ht="5.25" customHeight="1">
      <c r="B19" s="1"/>
      <c r="C19" s="38" t="s">
        <v>14</v>
      </c>
      <c r="D19" s="38"/>
      <c r="E19" s="39">
        <v>35990936.8</v>
      </c>
      <c r="F19" s="2"/>
      <c r="G19" s="39">
        <v>40439117.2</v>
      </c>
      <c r="H19" s="2"/>
      <c r="I19" s="38"/>
      <c r="J19" s="38"/>
      <c r="K19" s="39"/>
      <c r="L19" s="2"/>
      <c r="M19" s="40"/>
    </row>
    <row r="20" spans="2:13" ht="9" customHeight="1">
      <c r="B20" s="1"/>
      <c r="C20" s="38"/>
      <c r="D20" s="38"/>
      <c r="E20" s="39"/>
      <c r="F20" s="2"/>
      <c r="G20" s="39"/>
      <c r="H20" s="2"/>
      <c r="I20" s="38"/>
      <c r="J20" s="38"/>
      <c r="K20" s="2"/>
      <c r="L20" s="2"/>
      <c r="M20" s="3"/>
    </row>
    <row r="21" spans="2:13" ht="6.75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</row>
    <row r="22" spans="2:13" ht="3.75" customHeight="1">
      <c r="B22" s="1"/>
      <c r="C22" s="2"/>
      <c r="D22" s="2"/>
      <c r="E22" s="2"/>
      <c r="F22" s="2"/>
      <c r="G22" s="2"/>
      <c r="H22" s="2"/>
      <c r="I22" s="38" t="s">
        <v>23</v>
      </c>
      <c r="J22" s="38"/>
      <c r="K22" s="39">
        <v>0</v>
      </c>
      <c r="L22" s="2"/>
      <c r="M22" s="40">
        <v>0</v>
      </c>
    </row>
    <row r="23" spans="2:13" ht="6" customHeight="1">
      <c r="B23" s="1"/>
      <c r="C23" s="38" t="s">
        <v>15</v>
      </c>
      <c r="D23" s="38"/>
      <c r="E23" s="39">
        <v>0</v>
      </c>
      <c r="F23" s="2"/>
      <c r="G23" s="39">
        <v>0</v>
      </c>
      <c r="H23" s="2"/>
      <c r="I23" s="38"/>
      <c r="J23" s="38"/>
      <c r="K23" s="39"/>
      <c r="L23" s="2"/>
      <c r="M23" s="40"/>
    </row>
    <row r="24" spans="2:13" ht="8.25" customHeight="1">
      <c r="B24" s="1"/>
      <c r="C24" s="38"/>
      <c r="D24" s="38"/>
      <c r="E24" s="39"/>
      <c r="F24" s="2"/>
      <c r="G24" s="39"/>
      <c r="H24" s="2"/>
      <c r="I24" s="38"/>
      <c r="J24" s="38"/>
      <c r="K24" s="2"/>
      <c r="L24" s="2"/>
      <c r="M24" s="3"/>
    </row>
    <row r="25" spans="2:13" ht="7.5" customHeight="1">
      <c r="B25" s="1"/>
      <c r="C25" s="2"/>
      <c r="D25" s="2"/>
      <c r="E25" s="2"/>
      <c r="F25" s="2"/>
      <c r="G25" s="2"/>
      <c r="H25" s="2"/>
      <c r="I25" s="2"/>
      <c r="J25" s="2"/>
      <c r="K25" s="2"/>
      <c r="L25" s="2"/>
      <c r="M25" s="3"/>
    </row>
    <row r="26" spans="2:13" ht="3" customHeight="1">
      <c r="B26" s="1"/>
      <c r="C26" s="2"/>
      <c r="D26" s="2"/>
      <c r="E26" s="2"/>
      <c r="F26" s="2"/>
      <c r="G26" s="2"/>
      <c r="H26" s="2"/>
      <c r="I26" s="38" t="s">
        <v>24</v>
      </c>
      <c r="J26" s="38"/>
      <c r="K26" s="39">
        <v>0</v>
      </c>
      <c r="L26" s="2"/>
      <c r="M26" s="40">
        <v>0</v>
      </c>
    </row>
    <row r="27" spans="2:13" ht="6.75" customHeight="1">
      <c r="B27" s="1"/>
      <c r="C27" s="38" t="s">
        <v>16</v>
      </c>
      <c r="D27" s="38"/>
      <c r="E27" s="39">
        <v>2402600</v>
      </c>
      <c r="F27" s="2"/>
      <c r="G27" s="39">
        <v>1510019.15</v>
      </c>
      <c r="H27" s="2"/>
      <c r="I27" s="38"/>
      <c r="J27" s="38"/>
      <c r="K27" s="39"/>
      <c r="L27" s="2"/>
      <c r="M27" s="40"/>
    </row>
    <row r="28" spans="2:13" ht="7.5" customHeight="1">
      <c r="B28" s="1"/>
      <c r="C28" s="38"/>
      <c r="D28" s="38"/>
      <c r="E28" s="39"/>
      <c r="F28" s="2"/>
      <c r="G28" s="39"/>
      <c r="H28" s="2"/>
      <c r="I28" s="38"/>
      <c r="J28" s="38"/>
      <c r="K28" s="2"/>
      <c r="L28" s="2"/>
      <c r="M28" s="3"/>
    </row>
    <row r="29" spans="2:13" ht="8.25" customHeight="1">
      <c r="B29" s="1"/>
      <c r="C29" s="2"/>
      <c r="D29" s="2"/>
      <c r="E29" s="2"/>
      <c r="F29" s="2"/>
      <c r="G29" s="2"/>
      <c r="H29" s="2"/>
      <c r="I29" s="2"/>
      <c r="J29" s="2"/>
      <c r="K29" s="2"/>
      <c r="L29" s="2"/>
      <c r="M29" s="3"/>
    </row>
    <row r="30" spans="2:13" ht="2.25" customHeight="1">
      <c r="B30" s="1"/>
      <c r="C30" s="2"/>
      <c r="D30" s="2"/>
      <c r="E30" s="2"/>
      <c r="F30" s="2"/>
      <c r="G30" s="2"/>
      <c r="H30" s="2"/>
      <c r="I30" s="38" t="s">
        <v>25</v>
      </c>
      <c r="J30" s="38"/>
      <c r="K30" s="39">
        <v>5764932.45</v>
      </c>
      <c r="L30" s="2"/>
      <c r="M30" s="40">
        <v>6194033.33</v>
      </c>
    </row>
    <row r="31" spans="2:13" ht="7.5" customHeight="1">
      <c r="B31" s="1"/>
      <c r="C31" s="38" t="s">
        <v>17</v>
      </c>
      <c r="D31" s="38"/>
      <c r="E31" s="52">
        <v>0</v>
      </c>
      <c r="F31" s="2"/>
      <c r="G31" s="52">
        <v>1015002.15</v>
      </c>
      <c r="H31" s="2"/>
      <c r="I31" s="38"/>
      <c r="J31" s="38"/>
      <c r="K31" s="39"/>
      <c r="L31" s="2"/>
      <c r="M31" s="40"/>
    </row>
    <row r="32" spans="2:13" ht="6.75" customHeight="1">
      <c r="B32" s="1"/>
      <c r="C32" s="38"/>
      <c r="D32" s="38"/>
      <c r="E32" s="52"/>
      <c r="F32" s="2"/>
      <c r="G32" s="52"/>
      <c r="H32" s="2"/>
      <c r="I32" s="38"/>
      <c r="J32" s="38"/>
      <c r="K32" s="2"/>
      <c r="L32" s="2"/>
      <c r="M32" s="3"/>
    </row>
    <row r="33" spans="2:13" ht="9" customHeight="1">
      <c r="B33" s="1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</row>
    <row r="34" spans="2:13" ht="1.5" customHeight="1">
      <c r="B34" s="1"/>
      <c r="C34" s="2"/>
      <c r="D34" s="2"/>
      <c r="E34" s="2"/>
      <c r="F34" s="2"/>
      <c r="G34" s="2"/>
      <c r="H34" s="2"/>
      <c r="I34" s="38" t="s">
        <v>26</v>
      </c>
      <c r="J34" s="38"/>
      <c r="K34" s="39">
        <v>0</v>
      </c>
      <c r="L34" s="2"/>
      <c r="M34" s="40">
        <v>0</v>
      </c>
    </row>
    <row r="35" spans="2:13" ht="4.5" customHeight="1">
      <c r="B35" s="1"/>
      <c r="C35" s="38" t="s">
        <v>18</v>
      </c>
      <c r="D35" s="38"/>
      <c r="E35" s="39">
        <v>0</v>
      </c>
      <c r="F35" s="2"/>
      <c r="G35" s="39">
        <v>0</v>
      </c>
      <c r="H35" s="2"/>
      <c r="I35" s="38"/>
      <c r="J35" s="38"/>
      <c r="K35" s="39"/>
      <c r="L35" s="2"/>
      <c r="M35" s="40"/>
    </row>
    <row r="36" spans="2:13" ht="9.75" customHeight="1">
      <c r="B36" s="1"/>
      <c r="C36" s="38"/>
      <c r="D36" s="38"/>
      <c r="E36" s="39"/>
      <c r="F36" s="2"/>
      <c r="G36" s="39"/>
      <c r="H36" s="2"/>
      <c r="I36" s="38"/>
      <c r="J36" s="38"/>
      <c r="K36" s="39"/>
      <c r="L36" s="2"/>
      <c r="M36" s="40"/>
    </row>
    <row r="37" spans="2:13" ht="5.25" customHeight="1"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3"/>
    </row>
    <row r="38" spans="2:13" ht="7.5" customHeight="1">
      <c r="B38" s="1"/>
      <c r="C38" s="2"/>
      <c r="D38" s="2"/>
      <c r="E38" s="20"/>
      <c r="F38" s="2"/>
      <c r="G38" s="20"/>
      <c r="H38" s="2"/>
      <c r="I38" s="38" t="s">
        <v>27</v>
      </c>
      <c r="J38" s="38"/>
      <c r="K38" s="39">
        <v>332448417.36</v>
      </c>
      <c r="L38" s="2"/>
      <c r="M38" s="40">
        <v>332448417.36</v>
      </c>
    </row>
    <row r="39" spans="2:13" ht="3" customHeight="1">
      <c r="B39" s="1"/>
      <c r="C39" s="37" t="s">
        <v>0</v>
      </c>
      <c r="D39" s="37"/>
      <c r="E39" s="35">
        <f>E12+E15+E19+E23+E27-E31+E35</f>
        <v>487688153.6</v>
      </c>
      <c r="F39" s="2"/>
      <c r="G39" s="35">
        <f>G12+G15+G19+G23+G27-G31+G35</f>
        <v>677820297.1600001</v>
      </c>
      <c r="H39" s="2"/>
      <c r="I39" s="38"/>
      <c r="J39" s="38"/>
      <c r="K39" s="39"/>
      <c r="L39" s="2"/>
      <c r="M39" s="40"/>
    </row>
    <row r="40" spans="2:13" ht="9" customHeight="1">
      <c r="B40" s="1"/>
      <c r="C40" s="37"/>
      <c r="D40" s="37"/>
      <c r="E40" s="35"/>
      <c r="F40" s="2"/>
      <c r="G40" s="35"/>
      <c r="H40" s="2"/>
      <c r="I40" s="38"/>
      <c r="J40" s="38"/>
      <c r="K40" s="2"/>
      <c r="L40" s="2"/>
      <c r="M40" s="3"/>
    </row>
    <row r="41" spans="2:13" ht="3.75" customHeight="1">
      <c r="B41" s="1"/>
      <c r="C41" s="37"/>
      <c r="D41" s="37"/>
      <c r="E41" s="2"/>
      <c r="F41" s="2"/>
      <c r="G41" s="2"/>
      <c r="H41" s="2"/>
      <c r="I41" s="37" t="s">
        <v>1</v>
      </c>
      <c r="J41" s="37"/>
      <c r="K41" s="35">
        <f>SUM(K11:K39)</f>
        <v>424325778.29</v>
      </c>
      <c r="L41" s="2"/>
      <c r="M41" s="36">
        <f>SUM(M11:M39)</f>
        <v>443083225.35</v>
      </c>
    </row>
    <row r="42" spans="2:13" ht="2.25" customHeight="1">
      <c r="B42" s="1"/>
      <c r="C42" s="2"/>
      <c r="D42" s="2"/>
      <c r="E42" s="2"/>
      <c r="F42" s="2"/>
      <c r="G42" s="2"/>
      <c r="H42" s="2"/>
      <c r="I42" s="37"/>
      <c r="J42" s="37"/>
      <c r="K42" s="35"/>
      <c r="L42" s="2"/>
      <c r="M42" s="36"/>
    </row>
    <row r="43" spans="2:13" ht="9.75" customHeight="1">
      <c r="B43" s="1"/>
      <c r="C43" s="2"/>
      <c r="D43" s="2"/>
      <c r="E43" s="20"/>
      <c r="F43" s="2"/>
      <c r="G43" s="20"/>
      <c r="H43" s="2"/>
      <c r="I43" s="37"/>
      <c r="J43" s="37"/>
      <c r="K43" s="35"/>
      <c r="L43" s="2"/>
      <c r="M43" s="36"/>
    </row>
    <row r="44" spans="2:13" ht="13.5" customHeight="1">
      <c r="B44" s="1"/>
      <c r="C44" s="2"/>
      <c r="D44" s="2"/>
      <c r="E44" s="2"/>
      <c r="F44" s="2"/>
      <c r="G44" s="2"/>
      <c r="H44" s="2"/>
      <c r="I44" s="6"/>
      <c r="J44" s="6"/>
      <c r="K44" s="13"/>
      <c r="L44" s="2"/>
      <c r="M44" s="14"/>
    </row>
    <row r="45" spans="2:13" ht="7.5" customHeight="1">
      <c r="B45" s="1"/>
      <c r="C45" s="37" t="s">
        <v>35</v>
      </c>
      <c r="D45" s="37"/>
      <c r="E45" s="2"/>
      <c r="F45" s="2"/>
      <c r="G45" s="2"/>
      <c r="H45" s="2"/>
      <c r="I45" s="37" t="s">
        <v>28</v>
      </c>
      <c r="J45" s="37"/>
      <c r="K45" s="2"/>
      <c r="L45" s="2"/>
      <c r="M45" s="3"/>
    </row>
    <row r="46" spans="2:13" ht="6.75" customHeight="1">
      <c r="B46" s="1"/>
      <c r="C46" s="37"/>
      <c r="D46" s="37"/>
      <c r="E46" s="2"/>
      <c r="F46" s="2"/>
      <c r="G46" s="2"/>
      <c r="H46" s="2"/>
      <c r="I46" s="53"/>
      <c r="J46" s="37"/>
      <c r="K46" s="2"/>
      <c r="L46" s="2"/>
      <c r="M46" s="3"/>
    </row>
    <row r="47" spans="2:13" ht="8.25" customHeight="1">
      <c r="B47" s="1"/>
      <c r="C47" s="38" t="s">
        <v>36</v>
      </c>
      <c r="D47" s="38"/>
      <c r="E47" s="39">
        <v>946651180.66</v>
      </c>
      <c r="F47" s="2"/>
      <c r="G47" s="39">
        <v>852956563.49</v>
      </c>
      <c r="H47" s="2"/>
      <c r="I47" s="2"/>
      <c r="J47" s="2"/>
      <c r="K47" s="2"/>
      <c r="L47" s="2"/>
      <c r="M47" s="3"/>
    </row>
    <row r="48" spans="2:13" ht="5.25" customHeight="1">
      <c r="B48" s="1"/>
      <c r="C48" s="38"/>
      <c r="D48" s="38"/>
      <c r="E48" s="39"/>
      <c r="F48" s="2"/>
      <c r="G48" s="39"/>
      <c r="H48" s="2"/>
      <c r="I48" s="38" t="s">
        <v>29</v>
      </c>
      <c r="J48" s="38"/>
      <c r="K48" s="39">
        <v>0</v>
      </c>
      <c r="L48" s="2"/>
      <c r="M48" s="40">
        <v>0</v>
      </c>
    </row>
    <row r="49" spans="2:13" ht="6" customHeight="1">
      <c r="B49" s="1"/>
      <c r="C49" s="2"/>
      <c r="D49" s="2"/>
      <c r="E49" s="2"/>
      <c r="F49" s="2"/>
      <c r="G49" s="2"/>
      <c r="H49" s="2"/>
      <c r="I49" s="38"/>
      <c r="J49" s="38"/>
      <c r="K49" s="39"/>
      <c r="L49" s="2"/>
      <c r="M49" s="40"/>
    </row>
    <row r="50" spans="2:13" ht="6" customHeight="1">
      <c r="B50" s="1"/>
      <c r="C50" s="2"/>
      <c r="D50" s="2"/>
      <c r="E50" s="2"/>
      <c r="F50" s="2"/>
      <c r="G50" s="2"/>
      <c r="H50" s="2"/>
      <c r="I50" s="53"/>
      <c r="J50" s="53"/>
      <c r="K50" s="2"/>
      <c r="L50" s="2"/>
      <c r="M50" s="3"/>
    </row>
    <row r="51" spans="2:13" ht="9" customHeight="1">
      <c r="B51" s="1"/>
      <c r="C51" s="38" t="s">
        <v>37</v>
      </c>
      <c r="D51" s="38"/>
      <c r="E51" s="39">
        <v>110193172.47</v>
      </c>
      <c r="F51" s="2"/>
      <c r="G51" s="39">
        <v>92227487.48</v>
      </c>
      <c r="H51" s="2"/>
      <c r="I51" s="2"/>
      <c r="J51" s="2"/>
      <c r="K51" s="2"/>
      <c r="L51" s="2"/>
      <c r="M51" s="3"/>
    </row>
    <row r="52" spans="2:13" ht="4.5" customHeight="1">
      <c r="B52" s="1"/>
      <c r="C52" s="38"/>
      <c r="D52" s="38"/>
      <c r="E52" s="39"/>
      <c r="F52" s="2"/>
      <c r="G52" s="39"/>
      <c r="H52" s="2"/>
      <c r="I52" s="38" t="s">
        <v>30</v>
      </c>
      <c r="J52" s="38"/>
      <c r="K52" s="39">
        <v>0</v>
      </c>
      <c r="L52" s="2"/>
      <c r="M52" s="40">
        <v>0</v>
      </c>
    </row>
    <row r="53" spans="2:13" ht="6.75" customHeight="1">
      <c r="B53" s="1"/>
      <c r="C53" s="2"/>
      <c r="D53" s="2"/>
      <c r="E53" s="2"/>
      <c r="F53" s="2"/>
      <c r="G53" s="2"/>
      <c r="H53" s="2"/>
      <c r="I53" s="38"/>
      <c r="J53" s="38"/>
      <c r="K53" s="39"/>
      <c r="L53" s="2"/>
      <c r="M53" s="40"/>
    </row>
    <row r="54" spans="2:13" ht="3.75" customHeight="1">
      <c r="B54" s="1"/>
      <c r="C54" s="2"/>
      <c r="D54" s="2"/>
      <c r="E54" s="2"/>
      <c r="F54" s="2"/>
      <c r="G54" s="2"/>
      <c r="H54" s="2"/>
      <c r="I54" s="53"/>
      <c r="J54" s="53"/>
      <c r="K54" s="2"/>
      <c r="L54" s="2"/>
      <c r="M54" s="3"/>
    </row>
    <row r="55" spans="2:13" ht="6.75" customHeight="1">
      <c r="B55" s="1"/>
      <c r="C55" s="2"/>
      <c r="D55" s="2"/>
      <c r="E55" s="2"/>
      <c r="F55" s="2"/>
      <c r="G55" s="2"/>
      <c r="H55" s="2"/>
      <c r="I55" s="2"/>
      <c r="J55" s="2"/>
      <c r="K55" s="2"/>
      <c r="L55" s="2"/>
      <c r="M55" s="3"/>
    </row>
    <row r="56" spans="2:13" ht="9.75" customHeight="1">
      <c r="B56" s="1"/>
      <c r="C56" s="38" t="s">
        <v>38</v>
      </c>
      <c r="D56" s="38"/>
      <c r="E56" s="39">
        <v>10707710473.87</v>
      </c>
      <c r="F56" s="2"/>
      <c r="G56" s="39">
        <v>9801735313.56</v>
      </c>
      <c r="H56" s="2"/>
      <c r="I56" s="38" t="s">
        <v>31</v>
      </c>
      <c r="J56" s="38"/>
      <c r="K56" s="11">
        <v>0</v>
      </c>
      <c r="L56" s="2"/>
      <c r="M56" s="12">
        <v>0</v>
      </c>
    </row>
    <row r="57" spans="2:13" ht="3" customHeight="1">
      <c r="B57" s="1"/>
      <c r="C57" s="53"/>
      <c r="D57" s="53"/>
      <c r="E57" s="39"/>
      <c r="F57" s="2"/>
      <c r="G57" s="39"/>
      <c r="H57" s="2"/>
      <c r="I57" s="38"/>
      <c r="J57" s="38"/>
      <c r="K57" s="2"/>
      <c r="L57" s="2"/>
      <c r="M57" s="3"/>
    </row>
    <row r="58" spans="2:13" ht="6" customHeight="1"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3"/>
    </row>
    <row r="59" spans="2:13" ht="10.5" customHeight="1">
      <c r="B59" s="1"/>
      <c r="C59" s="38" t="s">
        <v>39</v>
      </c>
      <c r="D59" s="38"/>
      <c r="E59" s="39">
        <v>775199758.03</v>
      </c>
      <c r="F59" s="2"/>
      <c r="G59" s="39">
        <v>707338871.36</v>
      </c>
      <c r="H59" s="2"/>
      <c r="I59" s="2"/>
      <c r="J59" s="2"/>
      <c r="K59" s="2"/>
      <c r="L59" s="2"/>
      <c r="M59" s="3"/>
    </row>
    <row r="60" spans="2:13" ht="3" customHeight="1">
      <c r="B60" s="1"/>
      <c r="C60" s="38"/>
      <c r="D60" s="38"/>
      <c r="E60" s="39"/>
      <c r="F60" s="2"/>
      <c r="G60" s="39"/>
      <c r="H60" s="2"/>
      <c r="I60" s="38" t="s">
        <v>32</v>
      </c>
      <c r="J60" s="38"/>
      <c r="K60" s="39">
        <v>0</v>
      </c>
      <c r="L60" s="2"/>
      <c r="M60" s="40">
        <v>0</v>
      </c>
    </row>
    <row r="61" spans="2:13" ht="6.75" customHeight="1">
      <c r="B61" s="1"/>
      <c r="C61" s="2"/>
      <c r="D61" s="2"/>
      <c r="E61" s="2"/>
      <c r="F61" s="2"/>
      <c r="G61" s="2"/>
      <c r="H61" s="2"/>
      <c r="I61" s="38"/>
      <c r="J61" s="38"/>
      <c r="K61" s="39"/>
      <c r="L61" s="2"/>
      <c r="M61" s="40"/>
    </row>
    <row r="62" spans="2:13" ht="5.25" customHeight="1">
      <c r="B62" s="1"/>
      <c r="C62" s="2"/>
      <c r="D62" s="2"/>
      <c r="E62" s="2"/>
      <c r="F62" s="2"/>
      <c r="G62" s="2"/>
      <c r="H62" s="2"/>
      <c r="I62" s="53"/>
      <c r="J62" s="53"/>
      <c r="K62" s="53"/>
      <c r="L62" s="2"/>
      <c r="M62" s="54"/>
    </row>
    <row r="63" spans="2:13" ht="5.25" customHeight="1">
      <c r="B63" s="1"/>
      <c r="C63" s="38" t="s">
        <v>40</v>
      </c>
      <c r="D63" s="38"/>
      <c r="E63" s="39">
        <v>19600531.89</v>
      </c>
      <c r="F63" s="2"/>
      <c r="G63" s="39">
        <v>11848995.84</v>
      </c>
      <c r="H63" s="2"/>
      <c r="I63" s="2"/>
      <c r="J63" s="2"/>
      <c r="K63" s="2"/>
      <c r="L63" s="2"/>
      <c r="M63" s="3"/>
    </row>
    <row r="64" spans="2:13" ht="5.25" customHeight="1">
      <c r="B64" s="1"/>
      <c r="C64" s="38"/>
      <c r="D64" s="38"/>
      <c r="E64" s="39"/>
      <c r="F64" s="2"/>
      <c r="G64" s="39"/>
      <c r="H64" s="2"/>
      <c r="I64" s="38" t="s">
        <v>33</v>
      </c>
      <c r="J64" s="38"/>
      <c r="K64" s="39">
        <v>7869320339.02</v>
      </c>
      <c r="L64" s="2"/>
      <c r="M64" s="40">
        <v>7588598209.34</v>
      </c>
    </row>
    <row r="65" spans="2:13" ht="7.5" customHeight="1">
      <c r="B65" s="1"/>
      <c r="C65" s="38"/>
      <c r="D65" s="38"/>
      <c r="E65" s="2"/>
      <c r="F65" s="2"/>
      <c r="G65" s="2"/>
      <c r="H65" s="2"/>
      <c r="I65" s="38"/>
      <c r="J65" s="38"/>
      <c r="K65" s="39"/>
      <c r="L65" s="2"/>
      <c r="M65" s="40"/>
    </row>
    <row r="66" spans="2:13" ht="1.5" customHeight="1">
      <c r="B66" s="1"/>
      <c r="C66" s="2"/>
      <c r="D66" s="2"/>
      <c r="E66" s="2"/>
      <c r="F66" s="2"/>
      <c r="G66" s="2"/>
      <c r="H66" s="2"/>
      <c r="I66" s="38"/>
      <c r="J66" s="38"/>
      <c r="K66" s="2"/>
      <c r="L66" s="2"/>
      <c r="M66" s="3"/>
    </row>
    <row r="67" spans="2:13" ht="6" customHeight="1"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3"/>
    </row>
    <row r="68" spans="2:13" ht="5.25" customHeight="1">
      <c r="B68" s="1"/>
      <c r="C68" s="38" t="s">
        <v>41</v>
      </c>
      <c r="D68" s="38"/>
      <c r="E68" s="55">
        <v>599337369.33</v>
      </c>
      <c r="F68" s="2"/>
      <c r="G68" s="55">
        <v>-539805634.69</v>
      </c>
      <c r="H68" s="2"/>
      <c r="I68" s="2"/>
      <c r="J68" s="2"/>
      <c r="K68" s="2"/>
      <c r="L68" s="2"/>
      <c r="M68" s="3"/>
    </row>
    <row r="69" spans="2:13" ht="5.25" customHeight="1">
      <c r="B69" s="1"/>
      <c r="C69" s="38"/>
      <c r="D69" s="38"/>
      <c r="E69" s="55"/>
      <c r="F69" s="2"/>
      <c r="G69" s="55"/>
      <c r="H69" s="2"/>
      <c r="I69" s="38" t="s">
        <v>34</v>
      </c>
      <c r="J69" s="38"/>
      <c r="K69" s="39">
        <v>0</v>
      </c>
      <c r="L69" s="2"/>
      <c r="M69" s="40">
        <v>0</v>
      </c>
    </row>
    <row r="70" spans="2:13" ht="8.25" customHeight="1">
      <c r="B70" s="1"/>
      <c r="C70" s="38"/>
      <c r="D70" s="38"/>
      <c r="E70" s="2"/>
      <c r="F70" s="2"/>
      <c r="G70" s="2"/>
      <c r="H70" s="2"/>
      <c r="I70" s="38"/>
      <c r="J70" s="38"/>
      <c r="K70" s="39"/>
      <c r="L70" s="2"/>
      <c r="M70" s="40"/>
    </row>
    <row r="71" spans="2:13" ht="0.75" customHeight="1">
      <c r="B71" s="1"/>
      <c r="C71" s="2"/>
      <c r="D71" s="2"/>
      <c r="E71" s="2"/>
      <c r="F71" s="2"/>
      <c r="G71" s="2"/>
      <c r="H71" s="2"/>
      <c r="I71" s="38"/>
      <c r="J71" s="38"/>
      <c r="K71" s="2"/>
      <c r="L71" s="2"/>
      <c r="M71" s="3"/>
    </row>
    <row r="72" spans="2:13" ht="6" customHeight="1">
      <c r="B72" s="1"/>
      <c r="C72" s="2"/>
      <c r="D72" s="2"/>
      <c r="E72" s="2"/>
      <c r="F72" s="2"/>
      <c r="G72" s="2"/>
      <c r="H72" s="2"/>
      <c r="I72" s="2"/>
      <c r="J72" s="2"/>
      <c r="K72" s="2"/>
      <c r="L72" s="2"/>
      <c r="M72" s="3"/>
    </row>
    <row r="73" spans="2:13" ht="5.25" customHeight="1">
      <c r="B73" s="1"/>
      <c r="C73" s="38" t="s">
        <v>42</v>
      </c>
      <c r="D73" s="38"/>
      <c r="E73" s="39">
        <v>0</v>
      </c>
      <c r="F73" s="2"/>
      <c r="G73" s="39">
        <v>0</v>
      </c>
      <c r="H73" s="2"/>
      <c r="I73" s="37" t="s">
        <v>2</v>
      </c>
      <c r="J73" s="37"/>
      <c r="K73" s="35">
        <f>SUM(K48:K72)</f>
        <v>7869320339.02</v>
      </c>
      <c r="L73" s="2"/>
      <c r="M73" s="36">
        <f>SUM(M48:M72)</f>
        <v>7588598209.34</v>
      </c>
    </row>
    <row r="74" spans="2:13" ht="6" customHeight="1">
      <c r="B74" s="1"/>
      <c r="C74" s="38"/>
      <c r="D74" s="38"/>
      <c r="E74" s="39"/>
      <c r="F74" s="2"/>
      <c r="G74" s="39"/>
      <c r="H74" s="2"/>
      <c r="I74" s="37"/>
      <c r="J74" s="37"/>
      <c r="K74" s="35"/>
      <c r="L74" s="2"/>
      <c r="M74" s="36"/>
    </row>
    <row r="75" spans="2:13" ht="7.5" customHeight="1">
      <c r="B75" s="1"/>
      <c r="C75" s="38"/>
      <c r="D75" s="38"/>
      <c r="E75" s="2"/>
      <c r="F75" s="2"/>
      <c r="G75" s="2"/>
      <c r="H75" s="2"/>
      <c r="I75" s="37"/>
      <c r="J75" s="37"/>
      <c r="K75" s="2"/>
      <c r="L75" s="2"/>
      <c r="M75" s="3"/>
    </row>
    <row r="76" spans="2:13" ht="6.75" customHeight="1">
      <c r="B76" s="1"/>
      <c r="C76" s="2"/>
      <c r="D76" s="2"/>
      <c r="E76" s="2"/>
      <c r="F76" s="2"/>
      <c r="G76" s="2"/>
      <c r="H76" s="2"/>
      <c r="I76" s="2"/>
      <c r="J76" s="2"/>
      <c r="K76" s="2"/>
      <c r="L76" s="2"/>
      <c r="M76" s="3"/>
    </row>
    <row r="77" spans="2:13" ht="5.25" customHeight="1">
      <c r="B77" s="1"/>
      <c r="C77" s="38" t="s">
        <v>43</v>
      </c>
      <c r="D77" s="38"/>
      <c r="E77" s="55">
        <v>872297.15</v>
      </c>
      <c r="F77" s="2"/>
      <c r="G77" s="39">
        <v>0</v>
      </c>
      <c r="H77" s="2"/>
      <c r="I77" s="37" t="s">
        <v>3</v>
      </c>
      <c r="J77" s="37"/>
      <c r="K77" s="35">
        <f>K41+K73</f>
        <v>8293646117.31</v>
      </c>
      <c r="L77" s="2"/>
      <c r="M77" s="36">
        <f>M41+M73</f>
        <v>8031681434.690001</v>
      </c>
    </row>
    <row r="78" spans="2:13" ht="6" customHeight="1">
      <c r="B78" s="1"/>
      <c r="C78" s="38"/>
      <c r="D78" s="38"/>
      <c r="E78" s="55"/>
      <c r="F78" s="2"/>
      <c r="G78" s="39"/>
      <c r="H78" s="2"/>
      <c r="I78" s="37"/>
      <c r="J78" s="37"/>
      <c r="K78" s="35"/>
      <c r="L78" s="2"/>
      <c r="M78" s="36"/>
    </row>
    <row r="79" spans="2:13" ht="7.5" customHeight="1">
      <c r="B79" s="1"/>
      <c r="C79" s="38"/>
      <c r="D79" s="38"/>
      <c r="E79" s="2"/>
      <c r="F79" s="2"/>
      <c r="G79" s="2"/>
      <c r="H79" s="2"/>
      <c r="I79" s="37"/>
      <c r="J79" s="37"/>
      <c r="K79" s="2"/>
      <c r="L79" s="2"/>
      <c r="M79" s="3"/>
    </row>
    <row r="80" spans="2:13" ht="6" customHeight="1">
      <c r="B80" s="1"/>
      <c r="C80" s="2"/>
      <c r="D80" s="2"/>
      <c r="E80" s="2"/>
      <c r="F80" s="2"/>
      <c r="G80" s="2"/>
      <c r="H80" s="2"/>
      <c r="I80" s="51" t="s">
        <v>45</v>
      </c>
      <c r="J80" s="51"/>
      <c r="K80" s="2"/>
      <c r="L80" s="2"/>
      <c r="M80" s="3"/>
    </row>
    <row r="81" spans="2:13" ht="8.25" customHeight="1">
      <c r="B81" s="1"/>
      <c r="C81" s="38" t="s">
        <v>44</v>
      </c>
      <c r="D81" s="38"/>
      <c r="E81" s="39">
        <v>0</v>
      </c>
      <c r="F81" s="2"/>
      <c r="G81" s="39">
        <v>0</v>
      </c>
      <c r="H81" s="2"/>
      <c r="I81" s="53"/>
      <c r="J81" s="51"/>
      <c r="K81" s="2"/>
      <c r="L81" s="2"/>
      <c r="M81" s="3"/>
    </row>
    <row r="82" spans="2:13" ht="5.25" customHeight="1">
      <c r="B82" s="1"/>
      <c r="C82" s="38"/>
      <c r="D82" s="38"/>
      <c r="E82" s="39"/>
      <c r="F82" s="2"/>
      <c r="G82" s="39"/>
      <c r="H82" s="2"/>
      <c r="I82" s="37" t="s">
        <v>46</v>
      </c>
      <c r="J82" s="37"/>
      <c r="K82" s="35">
        <f>SUM(K86:K92)</f>
        <v>475044.32</v>
      </c>
      <c r="L82" s="24"/>
      <c r="M82" s="36">
        <f>SUM(M86)</f>
        <v>669121.98</v>
      </c>
    </row>
    <row r="83" spans="2:13" ht="6.75" customHeight="1">
      <c r="B83" s="1"/>
      <c r="C83" s="2"/>
      <c r="D83" s="2"/>
      <c r="E83" s="2"/>
      <c r="F83" s="2"/>
      <c r="G83" s="2"/>
      <c r="H83" s="2"/>
      <c r="I83" s="37"/>
      <c r="J83" s="37"/>
      <c r="K83" s="35"/>
      <c r="L83" s="24"/>
      <c r="M83" s="36"/>
    </row>
    <row r="84" spans="2:13" ht="3" customHeight="1">
      <c r="B84" s="1"/>
      <c r="C84" s="2"/>
      <c r="D84" s="2"/>
      <c r="E84" s="2"/>
      <c r="F84" s="2"/>
      <c r="G84" s="2"/>
      <c r="H84" s="2"/>
      <c r="I84" s="37"/>
      <c r="J84" s="37"/>
      <c r="K84" s="35"/>
      <c r="L84" s="24"/>
      <c r="M84" s="14"/>
    </row>
    <row r="85" spans="2:13" ht="5.25" customHeight="1"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3"/>
    </row>
    <row r="86" spans="2:13" ht="12.75" customHeight="1">
      <c r="B86" s="1"/>
      <c r="C86" s="37" t="s">
        <v>4</v>
      </c>
      <c r="D86" s="37"/>
      <c r="E86" s="13">
        <f>E47+E51+E56+E59+E63-E68-E77</f>
        <v>11959145450.44</v>
      </c>
      <c r="F86" s="2"/>
      <c r="G86" s="13">
        <f>SUM(G47:G85)</f>
        <v>10926301597.039999</v>
      </c>
      <c r="H86" s="2"/>
      <c r="I86" s="38" t="s">
        <v>47</v>
      </c>
      <c r="J86" s="38"/>
      <c r="K86" s="39">
        <v>475044.32</v>
      </c>
      <c r="L86" s="2"/>
      <c r="M86" s="40">
        <v>669121.98</v>
      </c>
    </row>
    <row r="87" spans="2:13" ht="6" customHeight="1">
      <c r="B87" s="1"/>
      <c r="C87" s="2"/>
      <c r="D87" s="2"/>
      <c r="E87" s="2"/>
      <c r="F87" s="2"/>
      <c r="G87" s="2"/>
      <c r="H87" s="2"/>
      <c r="I87" s="2"/>
      <c r="J87" s="2"/>
      <c r="K87" s="39"/>
      <c r="L87" s="2"/>
      <c r="M87" s="40"/>
    </row>
    <row r="88" spans="2:13" ht="5.25" customHeight="1">
      <c r="B88" s="1"/>
      <c r="C88" s="2"/>
      <c r="D88" s="2"/>
      <c r="E88" s="2"/>
      <c r="F88" s="2"/>
      <c r="G88" s="29"/>
      <c r="H88" s="2"/>
      <c r="I88" s="2"/>
      <c r="J88" s="2"/>
      <c r="K88" s="2"/>
      <c r="L88" s="2"/>
      <c r="M88" s="3"/>
    </row>
    <row r="89" spans="2:13" ht="12.75" customHeight="1">
      <c r="B89" s="1"/>
      <c r="C89" s="37" t="s">
        <v>5</v>
      </c>
      <c r="D89" s="37"/>
      <c r="E89" s="13">
        <f>E39+E86</f>
        <v>12446833604.04</v>
      </c>
      <c r="F89" s="2"/>
      <c r="G89" s="13">
        <f>G39+G86</f>
        <v>11604121894.199999</v>
      </c>
      <c r="H89" s="2"/>
      <c r="I89" s="38" t="s">
        <v>48</v>
      </c>
      <c r="J89" s="38"/>
      <c r="K89" s="11">
        <v>0</v>
      </c>
      <c r="L89" s="2"/>
      <c r="M89" s="12">
        <v>0</v>
      </c>
    </row>
    <row r="90" spans="2:13" ht="6" customHeight="1">
      <c r="B90" s="1"/>
      <c r="C90" s="2"/>
      <c r="D90" s="2"/>
      <c r="E90" s="2"/>
      <c r="F90" s="2"/>
      <c r="G90" s="2"/>
      <c r="H90" s="2"/>
      <c r="I90" s="2"/>
      <c r="J90" s="2"/>
      <c r="K90" s="2"/>
      <c r="L90" s="2"/>
      <c r="M90" s="3"/>
    </row>
    <row r="91" spans="2:13" ht="5.25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12.75" customHeight="1">
      <c r="B92" s="1"/>
      <c r="C92" s="2"/>
      <c r="D92" s="2"/>
      <c r="E92" s="2"/>
      <c r="F92" s="2"/>
      <c r="G92" s="2"/>
      <c r="H92" s="2"/>
      <c r="I92" s="38" t="s">
        <v>49</v>
      </c>
      <c r="J92" s="38"/>
      <c r="K92" s="11">
        <v>0</v>
      </c>
      <c r="L92" s="2"/>
      <c r="M92" s="12">
        <v>0</v>
      </c>
    </row>
    <row r="93" spans="2:13" ht="6" customHeight="1">
      <c r="B93" s="1"/>
      <c r="C93" s="2"/>
      <c r="D93" s="2"/>
      <c r="E93" s="2"/>
      <c r="F93" s="2"/>
      <c r="G93" s="2"/>
      <c r="H93" s="2"/>
      <c r="I93" s="2"/>
      <c r="J93" s="2"/>
      <c r="K93" s="2"/>
      <c r="L93" s="2"/>
      <c r="M93" s="3"/>
    </row>
    <row r="94" spans="2:13" ht="5.25" customHeight="1">
      <c r="B94" s="1"/>
      <c r="C94" s="2"/>
      <c r="D94" s="2"/>
      <c r="E94" s="2"/>
      <c r="F94" s="2"/>
      <c r="G94" s="2"/>
      <c r="H94" s="2"/>
      <c r="I94" s="37"/>
      <c r="J94" s="37"/>
      <c r="K94" s="35"/>
      <c r="L94" s="2"/>
      <c r="M94" s="36"/>
    </row>
    <row r="95" spans="2:13" ht="9.75" customHeight="1">
      <c r="B95" s="1"/>
      <c r="C95" s="2"/>
      <c r="D95" s="2"/>
      <c r="E95" s="2"/>
      <c r="F95" s="2"/>
      <c r="G95" s="2"/>
      <c r="H95" s="2"/>
      <c r="I95" s="37"/>
      <c r="J95" s="37"/>
      <c r="K95" s="35"/>
      <c r="L95" s="2"/>
      <c r="M95" s="36"/>
    </row>
    <row r="96" spans="2:13" ht="6" customHeight="1">
      <c r="B96" s="1"/>
      <c r="C96" s="8"/>
      <c r="D96" s="8"/>
      <c r="E96" s="8"/>
      <c r="F96" s="8"/>
      <c r="G96" s="8"/>
      <c r="H96" s="8"/>
      <c r="I96" s="8"/>
      <c r="J96" s="8"/>
      <c r="K96" s="8"/>
      <c r="L96" s="8"/>
      <c r="M96" s="9"/>
    </row>
    <row r="97" spans="2:13" ht="12.75" customHeight="1">
      <c r="B97" s="41" t="str">
        <f>B2</f>
        <v>MUNICIPIO DE MÉRIDA YUCATÁN
ESTADO DE SITUACIÓN FINANCIERA
AL 31 DE DICIEMBRE DE 2020</v>
      </c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3"/>
    </row>
    <row r="98" spans="2:13" ht="12.75" customHeight="1">
      <c r="B98" s="44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6"/>
    </row>
    <row r="99" spans="2:13" ht="16.5" customHeight="1"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9"/>
    </row>
    <row r="100" spans="2:13" ht="6.75" customHeight="1">
      <c r="B100" s="1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3"/>
    </row>
    <row r="101" spans="2:13" ht="14.25" customHeight="1">
      <c r="B101" s="1"/>
      <c r="C101" s="2"/>
      <c r="D101" s="50">
        <v>2020</v>
      </c>
      <c r="E101" s="50"/>
      <c r="F101" s="2"/>
      <c r="G101" s="16">
        <v>2019</v>
      </c>
      <c r="H101" s="2"/>
      <c r="I101" s="2"/>
      <c r="J101" s="50">
        <v>2020</v>
      </c>
      <c r="K101" s="50"/>
      <c r="L101" s="2"/>
      <c r="M101" s="27">
        <v>2019</v>
      </c>
    </row>
    <row r="102" spans="2:13" ht="14.25" customHeight="1">
      <c r="B102" s="1"/>
      <c r="C102" s="2"/>
      <c r="D102" s="4"/>
      <c r="E102" s="4"/>
      <c r="F102" s="2"/>
      <c r="G102" s="4"/>
      <c r="H102" s="2"/>
      <c r="I102" s="2"/>
      <c r="J102" s="4"/>
      <c r="K102" s="4"/>
      <c r="L102" s="2"/>
      <c r="M102" s="5"/>
    </row>
    <row r="103" spans="2:13" ht="12.75" customHeight="1">
      <c r="B103" s="1"/>
      <c r="C103" s="2"/>
      <c r="D103" s="2"/>
      <c r="E103" s="2"/>
      <c r="F103" s="2"/>
      <c r="G103" s="2"/>
      <c r="H103" s="2"/>
      <c r="I103" s="37" t="s">
        <v>50</v>
      </c>
      <c r="J103" s="37"/>
      <c r="K103" s="30">
        <f>SUM(K105:K118)</f>
        <v>7111520974.620001</v>
      </c>
      <c r="L103" s="25"/>
      <c r="M103" s="14">
        <f>SUM(M105:M118)</f>
        <v>5761214215.360001</v>
      </c>
    </row>
    <row r="104" spans="2:13" ht="12.75" customHeight="1">
      <c r="B104" s="1"/>
      <c r="C104" s="2"/>
      <c r="D104" s="2"/>
      <c r="E104" s="2"/>
      <c r="F104" s="2"/>
      <c r="G104" s="2"/>
      <c r="H104" s="2"/>
      <c r="I104" s="6"/>
      <c r="J104" s="6"/>
      <c r="K104" s="13"/>
      <c r="L104" s="25"/>
      <c r="M104" s="14"/>
    </row>
    <row r="105" spans="2:13" ht="6.75" customHeight="1">
      <c r="B105" s="1"/>
      <c r="C105" s="2"/>
      <c r="D105" s="2"/>
      <c r="E105" s="2"/>
      <c r="F105" s="2"/>
      <c r="G105" s="2"/>
      <c r="H105" s="2"/>
      <c r="I105" s="38" t="s">
        <v>51</v>
      </c>
      <c r="J105" s="38"/>
      <c r="K105" s="39">
        <v>64561920.78</v>
      </c>
      <c r="L105" s="2"/>
      <c r="M105" s="40">
        <v>496386627.03</v>
      </c>
    </row>
    <row r="106" spans="2:13" ht="7.5" customHeight="1">
      <c r="B106" s="1"/>
      <c r="C106" s="2"/>
      <c r="D106" s="2"/>
      <c r="E106" s="2"/>
      <c r="F106" s="2"/>
      <c r="G106" s="2"/>
      <c r="H106" s="2"/>
      <c r="I106" s="38"/>
      <c r="J106" s="38"/>
      <c r="K106" s="39"/>
      <c r="L106" s="2"/>
      <c r="M106" s="40"/>
    </row>
    <row r="107" spans="2:13" ht="6" customHeight="1">
      <c r="B107" s="1"/>
      <c r="C107" s="2"/>
      <c r="D107" s="2"/>
      <c r="E107" s="2"/>
      <c r="F107" s="2"/>
      <c r="G107" s="2"/>
      <c r="H107" s="2"/>
      <c r="I107" s="2"/>
      <c r="J107" s="2"/>
      <c r="K107" s="2" t="s">
        <v>9</v>
      </c>
      <c r="L107" s="2"/>
      <c r="M107" s="3" t="s">
        <v>9</v>
      </c>
    </row>
    <row r="108" spans="2:13" ht="6.75" customHeight="1">
      <c r="B108" s="1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3"/>
    </row>
    <row r="109" spans="2:13" ht="12.75" customHeight="1">
      <c r="B109" s="1"/>
      <c r="C109" s="2"/>
      <c r="D109" s="2"/>
      <c r="E109" s="2"/>
      <c r="F109" s="2"/>
      <c r="G109" s="2"/>
      <c r="H109" s="2"/>
      <c r="I109" s="38" t="s">
        <v>52</v>
      </c>
      <c r="J109" s="38"/>
      <c r="K109" s="31">
        <v>1284712185.32</v>
      </c>
      <c r="L109" s="2"/>
      <c r="M109" s="21">
        <v>1054495634.6</v>
      </c>
    </row>
    <row r="110" spans="2:13" ht="6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5.25" customHeight="1">
      <c r="B111" s="1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3"/>
    </row>
    <row r="112" spans="2:13" ht="12.75" customHeight="1">
      <c r="B112" s="1"/>
      <c r="C112" s="2"/>
      <c r="D112" s="2"/>
      <c r="E112" s="2"/>
      <c r="F112" s="2"/>
      <c r="G112" s="2"/>
      <c r="H112" s="2"/>
      <c r="I112" s="38" t="s">
        <v>53</v>
      </c>
      <c r="J112" s="38"/>
      <c r="K112" s="31">
        <v>5762246868.52</v>
      </c>
      <c r="L112" s="2"/>
      <c r="M112" s="12">
        <v>4210331953.73</v>
      </c>
    </row>
    <row r="113" spans="2:13" ht="6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5.25" customHeight="1">
      <c r="B114" s="1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3"/>
    </row>
    <row r="115" spans="2:13" ht="12.75" customHeight="1">
      <c r="B115" s="1"/>
      <c r="C115" s="2"/>
      <c r="D115" s="2"/>
      <c r="E115" s="2"/>
      <c r="F115" s="2"/>
      <c r="G115" s="2"/>
      <c r="H115" s="2"/>
      <c r="I115" s="38" t="s">
        <v>54</v>
      </c>
      <c r="J115" s="38"/>
      <c r="K115" s="11">
        <v>0</v>
      </c>
      <c r="L115" s="2"/>
      <c r="M115" s="12">
        <v>0</v>
      </c>
    </row>
    <row r="116" spans="2:13" ht="6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5.25" customHeight="1">
      <c r="B117" s="1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3"/>
    </row>
    <row r="118" spans="2:13" ht="12.75" customHeight="1">
      <c r="B118" s="1"/>
      <c r="C118" s="2"/>
      <c r="D118" s="2"/>
      <c r="E118" s="2"/>
      <c r="F118" s="2"/>
      <c r="G118" s="2"/>
      <c r="H118" s="2"/>
      <c r="I118" s="38" t="s">
        <v>55</v>
      </c>
      <c r="J118" s="38"/>
      <c r="K118" s="11">
        <v>0</v>
      </c>
      <c r="L118" s="2"/>
      <c r="M118" s="12">
        <v>0</v>
      </c>
    </row>
    <row r="119" spans="2:13" ht="6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21.75" customHeight="1">
      <c r="B120" s="1"/>
      <c r="C120" s="2"/>
      <c r="D120" s="2"/>
      <c r="E120" s="2"/>
      <c r="F120" s="2"/>
      <c r="G120" s="2"/>
      <c r="H120" s="2"/>
      <c r="I120" s="37" t="s">
        <v>56</v>
      </c>
      <c r="J120" s="37"/>
      <c r="K120" s="23">
        <f>SUM(K121:K126)</f>
        <v>-2958808532.21</v>
      </c>
      <c r="L120" s="2"/>
      <c r="M120" s="26">
        <f>SUM(M121:M126)</f>
        <v>-2189442877.83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5.25" customHeight="1">
      <c r="B122" s="1"/>
      <c r="C122" s="2"/>
      <c r="D122" s="2"/>
      <c r="E122" s="2"/>
      <c r="F122" s="2"/>
      <c r="G122" s="2"/>
      <c r="H122" s="2"/>
      <c r="I122" s="38" t="s">
        <v>57</v>
      </c>
      <c r="J122" s="38"/>
      <c r="K122" s="39">
        <v>0</v>
      </c>
      <c r="L122" s="2"/>
      <c r="M122" s="40">
        <v>0</v>
      </c>
    </row>
    <row r="123" spans="2:13" ht="7.5" customHeight="1">
      <c r="B123" s="1"/>
      <c r="C123" s="2"/>
      <c r="D123" s="2"/>
      <c r="E123" s="2"/>
      <c r="F123" s="2"/>
      <c r="G123" s="2"/>
      <c r="H123" s="2"/>
      <c r="I123" s="38"/>
      <c r="J123" s="38"/>
      <c r="K123" s="39"/>
      <c r="L123" s="2"/>
      <c r="M123" s="40"/>
    </row>
    <row r="124" spans="2:13" ht="6" customHeight="1">
      <c r="B124" s="1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3"/>
    </row>
    <row r="125" spans="2:13" ht="5.25" customHeight="1">
      <c r="B125" s="1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3"/>
    </row>
    <row r="126" spans="2:13" ht="12.75" customHeight="1">
      <c r="B126" s="1"/>
      <c r="C126" s="2"/>
      <c r="D126" s="2"/>
      <c r="E126" s="2"/>
      <c r="F126" s="2"/>
      <c r="G126" s="2"/>
      <c r="H126" s="2"/>
      <c r="I126" s="38" t="s">
        <v>58</v>
      </c>
      <c r="J126" s="38"/>
      <c r="K126" s="32">
        <v>-2958808532.21</v>
      </c>
      <c r="L126" s="2"/>
      <c r="M126" s="22">
        <v>-2189442877.83</v>
      </c>
    </row>
    <row r="127" spans="2:13" ht="6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5.25" customHeight="1">
      <c r="B128" s="1"/>
      <c r="C128" s="2"/>
      <c r="D128" s="2"/>
      <c r="E128" s="2"/>
      <c r="F128" s="2"/>
      <c r="G128" s="2"/>
      <c r="H128" s="2"/>
      <c r="I128" s="37"/>
      <c r="J128" s="37"/>
      <c r="K128" s="28"/>
      <c r="L128" s="2"/>
      <c r="M128" s="14"/>
    </row>
    <row r="129" spans="2:13" ht="7.5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14.25" customHeight="1">
      <c r="B130" s="1"/>
      <c r="C130" s="2"/>
      <c r="D130" s="2"/>
      <c r="E130" s="2"/>
      <c r="F130" s="2"/>
      <c r="G130" s="2"/>
      <c r="H130" s="2"/>
      <c r="I130" s="37" t="s">
        <v>8</v>
      </c>
      <c r="J130" s="37"/>
      <c r="K130" s="13">
        <f>K82+K103+K120</f>
        <v>4153187486.7300005</v>
      </c>
      <c r="L130" s="13">
        <f>L82+L103+L120</f>
        <v>0</v>
      </c>
      <c r="M130" s="14">
        <f>M82+M103+M120</f>
        <v>3572440459.51</v>
      </c>
    </row>
    <row r="131" spans="2:13" ht="6.7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6" customHeight="1">
      <c r="B132" s="1"/>
      <c r="C132" s="2"/>
      <c r="D132" s="2"/>
      <c r="E132" s="2"/>
      <c r="F132" s="2"/>
      <c r="G132" s="2"/>
      <c r="H132" s="2"/>
      <c r="I132" s="56" t="s">
        <v>6</v>
      </c>
      <c r="J132" s="56"/>
      <c r="K132" s="35">
        <f>K77+K130</f>
        <v>12446833604.04</v>
      </c>
      <c r="L132" s="2"/>
      <c r="M132" s="36">
        <f>M77+M130</f>
        <v>11604121894.2</v>
      </c>
    </row>
    <row r="133" spans="2:13" ht="9.75" customHeight="1">
      <c r="B133" s="1"/>
      <c r="C133" s="2"/>
      <c r="D133" s="2"/>
      <c r="E133" s="2"/>
      <c r="F133" s="2"/>
      <c r="G133" s="2"/>
      <c r="H133" s="2"/>
      <c r="I133" s="56"/>
      <c r="J133" s="56"/>
      <c r="K133" s="35"/>
      <c r="L133" s="2"/>
      <c r="M133" s="36"/>
    </row>
    <row r="134" spans="2:13" ht="6.75" customHeight="1">
      <c r="B134" s="7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9"/>
    </row>
    <row r="135" spans="2:9" s="10" customFormat="1" ht="21.75" customHeight="1">
      <c r="B135" s="57" t="s">
        <v>7</v>
      </c>
      <c r="C135" s="57"/>
      <c r="D135" s="57"/>
      <c r="E135" s="57"/>
      <c r="F135" s="57"/>
      <c r="G135" s="57"/>
      <c r="H135" s="57"/>
      <c r="I135" s="57"/>
    </row>
    <row r="136" spans="13:14" ht="98.25" customHeight="1">
      <c r="M136" s="17"/>
      <c r="N136" s="17"/>
    </row>
    <row r="137" spans="3:9" ht="14.25" customHeight="1">
      <c r="C137" s="58" t="s">
        <v>60</v>
      </c>
      <c r="D137" s="59"/>
      <c r="I137" s="19" t="s">
        <v>62</v>
      </c>
    </row>
    <row r="138" spans="3:9" ht="12.75" customHeight="1">
      <c r="C138" s="60" t="s">
        <v>59</v>
      </c>
      <c r="D138" s="61"/>
      <c r="I138" s="18" t="s">
        <v>61</v>
      </c>
    </row>
    <row r="139" ht="7.5" customHeight="1"/>
    <row r="140" ht="264.75" customHeight="1"/>
  </sheetData>
  <sheetProtection/>
  <mergeCells count="147">
    <mergeCell ref="M86:M87"/>
    <mergeCell ref="K86:K87"/>
    <mergeCell ref="B135:I135"/>
    <mergeCell ref="C137:D137"/>
    <mergeCell ref="C138:D138"/>
    <mergeCell ref="I128:J128"/>
    <mergeCell ref="I126:J126"/>
    <mergeCell ref="I109:J109"/>
    <mergeCell ref="I112:J112"/>
    <mergeCell ref="I130:J130"/>
    <mergeCell ref="I132:J133"/>
    <mergeCell ref="K132:K133"/>
    <mergeCell ref="M132:M133"/>
    <mergeCell ref="I120:J120"/>
    <mergeCell ref="I122:J123"/>
    <mergeCell ref="K122:K123"/>
    <mergeCell ref="M122:M123"/>
    <mergeCell ref="I118:J118"/>
    <mergeCell ref="B97:M99"/>
    <mergeCell ref="D101:E101"/>
    <mergeCell ref="J101:K101"/>
    <mergeCell ref="I103:J103"/>
    <mergeCell ref="I105:J106"/>
    <mergeCell ref="K105:K106"/>
    <mergeCell ref="I115:J115"/>
    <mergeCell ref="M105:M106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E56:E57"/>
    <mergeCell ref="E59:E60"/>
    <mergeCell ref="G56:G57"/>
    <mergeCell ref="G59:G60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K38:K39"/>
    <mergeCell ref="K48:K49"/>
    <mergeCell ref="M38:M39"/>
    <mergeCell ref="C39:D41"/>
    <mergeCell ref="E39:E40"/>
    <mergeCell ref="G39:G40"/>
    <mergeCell ref="I41:J43"/>
    <mergeCell ref="K41:K43"/>
    <mergeCell ref="M41:M43"/>
    <mergeCell ref="I38:J40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K82:K84"/>
    <mergeCell ref="M82:M83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"/>
  <pageSetup firstPageNumber="1" useFirstPageNumber="1" fitToHeight="0" fitToWidth="0" horizontalDpi="600" verticalDpi="600" orientation="landscape" scale="80" r:id="rId1"/>
  <headerFooter alignWithMargins="0">
    <oddFooter>&amp;CPágina &amp;P&amp;R</oddFooter>
  </headerFooter>
  <rowBreaks count="1" manualBreakCount="1">
    <brk id="9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51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41.57421875" style="10" customWidth="1"/>
    <col min="2" max="2" width="15.8515625" style="10" customWidth="1"/>
    <col min="3" max="3" width="16.57421875" style="10" bestFit="1" customWidth="1"/>
    <col min="4" max="4" width="15.57421875" style="10" bestFit="1" customWidth="1"/>
    <col min="5" max="5" width="16.00390625" style="10" customWidth="1"/>
    <col min="6" max="6" width="17.28125" style="10" bestFit="1" customWidth="1"/>
    <col min="7" max="16384" width="11.421875" style="10" customWidth="1"/>
  </cols>
  <sheetData>
    <row r="1" spans="1:6" ht="12.75">
      <c r="A1" s="95" t="s">
        <v>124</v>
      </c>
      <c r="B1" s="96"/>
      <c r="C1" s="96"/>
      <c r="D1" s="96"/>
      <c r="E1" s="96"/>
      <c r="F1" s="97"/>
    </row>
    <row r="2" spans="1:6" ht="12.75">
      <c r="A2" s="98" t="s">
        <v>125</v>
      </c>
      <c r="B2" s="99"/>
      <c r="C2" s="99"/>
      <c r="D2" s="99"/>
      <c r="E2" s="99"/>
      <c r="F2" s="100"/>
    </row>
    <row r="3" spans="1:6" ht="13.5" thickBot="1">
      <c r="A3" s="101" t="s">
        <v>126</v>
      </c>
      <c r="B3" s="102"/>
      <c r="C3" s="102"/>
      <c r="D3" s="102"/>
      <c r="E3" s="102"/>
      <c r="F3" s="103"/>
    </row>
    <row r="4" spans="1:6" ht="72.75" thickBot="1">
      <c r="A4" s="104" t="s">
        <v>127</v>
      </c>
      <c r="B4" s="105" t="s">
        <v>128</v>
      </c>
      <c r="C4" s="105" t="s">
        <v>129</v>
      </c>
      <c r="D4" s="105" t="s">
        <v>130</v>
      </c>
      <c r="E4" s="105" t="s">
        <v>131</v>
      </c>
      <c r="F4" s="106" t="s">
        <v>132</v>
      </c>
    </row>
    <row r="5" spans="1:6" ht="12.75">
      <c r="A5" s="107"/>
      <c r="B5" s="108"/>
      <c r="C5" s="108"/>
      <c r="D5" s="108"/>
      <c r="E5" s="109"/>
      <c r="F5" s="110"/>
    </row>
    <row r="6" spans="1:6" s="116" customFormat="1" ht="25.5" customHeight="1">
      <c r="A6" s="111" t="s">
        <v>133</v>
      </c>
      <c r="B6" s="112">
        <f>SUM(B7:B9)</f>
        <v>669121.98</v>
      </c>
      <c r="C6" s="113"/>
      <c r="D6" s="113"/>
      <c r="E6" s="114"/>
      <c r="F6" s="115">
        <f>SUM(F7:F9)</f>
        <v>669121.98</v>
      </c>
    </row>
    <row r="7" spans="1:6" s="116" customFormat="1" ht="12">
      <c r="A7" s="117" t="s">
        <v>47</v>
      </c>
      <c r="B7" s="118">
        <v>669121.98</v>
      </c>
      <c r="C7" s="119"/>
      <c r="D7" s="119"/>
      <c r="E7" s="120"/>
      <c r="F7" s="121">
        <f>SUM(B7:E7)</f>
        <v>669121.98</v>
      </c>
    </row>
    <row r="8" spans="1:6" s="116" customFormat="1" ht="12">
      <c r="A8" s="117" t="s">
        <v>134</v>
      </c>
      <c r="B8" s="122"/>
      <c r="C8" s="119"/>
      <c r="D8" s="119"/>
      <c r="E8" s="120"/>
      <c r="F8" s="123"/>
    </row>
    <row r="9" spans="1:6" s="116" customFormat="1" ht="12">
      <c r="A9" s="117" t="s">
        <v>135</v>
      </c>
      <c r="B9" s="122"/>
      <c r="C9" s="119"/>
      <c r="D9" s="119"/>
      <c r="E9" s="120"/>
      <c r="F9" s="123"/>
    </row>
    <row r="10" spans="1:6" s="116" customFormat="1" ht="12">
      <c r="A10" s="124"/>
      <c r="B10" s="125"/>
      <c r="C10" s="125"/>
      <c r="D10" s="125"/>
      <c r="E10" s="126"/>
      <c r="F10" s="127"/>
    </row>
    <row r="11" spans="1:6" s="116" customFormat="1" ht="26.25" customHeight="1">
      <c r="A11" s="111" t="s">
        <v>136</v>
      </c>
      <c r="B11" s="113"/>
      <c r="C11" s="128">
        <f>SUM(C12:C16)</f>
        <v>5264827588.33</v>
      </c>
      <c r="D11" s="128">
        <f>SUM(D12)</f>
        <v>496386627.03</v>
      </c>
      <c r="E11" s="114"/>
      <c r="F11" s="115">
        <f>SUM(F12:F17)</f>
        <v>5761214215.360001</v>
      </c>
    </row>
    <row r="12" spans="1:6" s="116" customFormat="1" ht="12">
      <c r="A12" s="117" t="s">
        <v>137</v>
      </c>
      <c r="B12" s="119"/>
      <c r="C12" s="118"/>
      <c r="D12" s="129">
        <v>496386627.03</v>
      </c>
      <c r="E12" s="120"/>
      <c r="F12" s="121">
        <f>SUM(D12:E12)</f>
        <v>496386627.03</v>
      </c>
    </row>
    <row r="13" spans="1:6" s="116" customFormat="1" ht="12">
      <c r="A13" s="117" t="s">
        <v>52</v>
      </c>
      <c r="B13" s="119"/>
      <c r="C13" s="118">
        <v>1054495634.6</v>
      </c>
      <c r="D13" s="119"/>
      <c r="E13" s="120"/>
      <c r="F13" s="121">
        <f>SUM(B13:E13)</f>
        <v>1054495634.6</v>
      </c>
    </row>
    <row r="14" spans="1:6" s="116" customFormat="1" ht="12">
      <c r="A14" s="117" t="s">
        <v>53</v>
      </c>
      <c r="B14" s="119"/>
      <c r="C14" s="118">
        <v>4210331953.73</v>
      </c>
      <c r="D14" s="119"/>
      <c r="E14" s="120"/>
      <c r="F14" s="121">
        <f>SUM(B14:E14)</f>
        <v>4210331953.73</v>
      </c>
    </row>
    <row r="15" spans="1:6" s="116" customFormat="1" ht="12">
      <c r="A15" s="117" t="s">
        <v>54</v>
      </c>
      <c r="B15" s="119"/>
      <c r="C15" s="122"/>
      <c r="D15" s="119"/>
      <c r="E15" s="120"/>
      <c r="F15" s="130"/>
    </row>
    <row r="16" spans="1:6" s="116" customFormat="1" ht="24">
      <c r="A16" s="117" t="s">
        <v>55</v>
      </c>
      <c r="B16" s="119"/>
      <c r="C16" s="122"/>
      <c r="D16" s="119"/>
      <c r="E16" s="120"/>
      <c r="F16" s="130"/>
    </row>
    <row r="17" spans="1:6" s="116" customFormat="1" ht="12">
      <c r="A17" s="124"/>
      <c r="B17" s="125"/>
      <c r="C17" s="125"/>
      <c r="D17" s="125"/>
      <c r="E17" s="126"/>
      <c r="F17" s="127"/>
    </row>
    <row r="18" spans="1:6" s="116" customFormat="1" ht="27" customHeight="1">
      <c r="A18" s="111" t="s">
        <v>138</v>
      </c>
      <c r="B18" s="113"/>
      <c r="C18" s="113"/>
      <c r="D18" s="113"/>
      <c r="E18" s="131">
        <f>SUM(E19:E20)</f>
        <v>-2189442877.83</v>
      </c>
      <c r="F18" s="115">
        <f>SUM(F19:F21)</f>
        <v>-2189442877.83</v>
      </c>
    </row>
    <row r="19" spans="1:6" s="116" customFormat="1" ht="12">
      <c r="A19" s="117" t="s">
        <v>139</v>
      </c>
      <c r="B19" s="122"/>
      <c r="C19" s="122"/>
      <c r="D19" s="122"/>
      <c r="E19" s="132"/>
      <c r="F19" s="123"/>
    </row>
    <row r="20" spans="1:6" s="116" customFormat="1" ht="12">
      <c r="A20" s="117" t="s">
        <v>140</v>
      </c>
      <c r="B20" s="122"/>
      <c r="C20" s="122"/>
      <c r="D20" s="122"/>
      <c r="E20" s="118">
        <v>-2189442877.83</v>
      </c>
      <c r="F20" s="121">
        <f>SUM(B20:E20)</f>
        <v>-2189442877.83</v>
      </c>
    </row>
    <row r="21" spans="1:6" s="116" customFormat="1" ht="12">
      <c r="A21" s="124"/>
      <c r="B21" s="125"/>
      <c r="C21" s="125"/>
      <c r="D21" s="125"/>
      <c r="E21" s="126"/>
      <c r="F21" s="127"/>
    </row>
    <row r="22" spans="1:6" s="116" customFormat="1" ht="12">
      <c r="A22" s="133" t="s">
        <v>141</v>
      </c>
      <c r="B22" s="112">
        <f>B6+B11+B18</f>
        <v>669121.98</v>
      </c>
      <c r="C22" s="112">
        <f>C6+C11+C18</f>
        <v>5264827588.33</v>
      </c>
      <c r="D22" s="112">
        <f>SUM(D11)</f>
        <v>496386627.03</v>
      </c>
      <c r="E22" s="112">
        <f>E6+E11+E18</f>
        <v>-2189442877.83</v>
      </c>
      <c r="F22" s="134">
        <f>SUM(B22:E22)</f>
        <v>3572440459.5099993</v>
      </c>
    </row>
    <row r="23" spans="1:6" s="116" customFormat="1" ht="12">
      <c r="A23" s="124"/>
      <c r="B23" s="122"/>
      <c r="C23" s="122"/>
      <c r="D23" s="122"/>
      <c r="E23" s="132"/>
      <c r="F23" s="123"/>
    </row>
    <row r="24" spans="1:6" s="116" customFormat="1" ht="21.75" customHeight="1">
      <c r="A24" s="111" t="s">
        <v>142</v>
      </c>
      <c r="B24" s="112">
        <f>B25</f>
        <v>-194077.66</v>
      </c>
      <c r="C24" s="113"/>
      <c r="D24" s="113"/>
      <c r="E24" s="114"/>
      <c r="F24" s="115">
        <f>SUM(F25:F27)</f>
        <v>-194077.66</v>
      </c>
    </row>
    <row r="25" spans="1:6" s="116" customFormat="1" ht="12">
      <c r="A25" s="135" t="s">
        <v>47</v>
      </c>
      <c r="B25" s="118">
        <v>-194077.66</v>
      </c>
      <c r="C25" s="136"/>
      <c r="D25" s="136"/>
      <c r="E25" s="137"/>
      <c r="F25" s="138">
        <f>SUM(B25:E25)</f>
        <v>-194077.66</v>
      </c>
    </row>
    <row r="26" spans="1:6" s="116" customFormat="1" ht="12">
      <c r="A26" s="139" t="s">
        <v>134</v>
      </c>
      <c r="B26" s="113"/>
      <c r="C26" s="140"/>
      <c r="D26" s="140"/>
      <c r="E26" s="141"/>
      <c r="F26" s="142"/>
    </row>
    <row r="27" spans="1:6" s="116" customFormat="1" ht="12">
      <c r="A27" s="139" t="s">
        <v>135</v>
      </c>
      <c r="B27" s="113"/>
      <c r="C27" s="140"/>
      <c r="D27" s="140"/>
      <c r="E27" s="141"/>
      <c r="F27" s="142"/>
    </row>
    <row r="28" spans="1:6" s="116" customFormat="1" ht="12">
      <c r="A28" s="111"/>
      <c r="B28" s="143"/>
      <c r="C28" s="143"/>
      <c r="D28" s="143"/>
      <c r="E28" s="144"/>
      <c r="F28" s="145"/>
    </row>
    <row r="29" spans="1:6" s="116" customFormat="1" ht="21.75" customHeight="1">
      <c r="A29" s="111" t="s">
        <v>143</v>
      </c>
      <c r="B29" s="113"/>
      <c r="C29" s="128">
        <f>SUM(C30:C33)</f>
        <v>230216550.72</v>
      </c>
      <c r="D29" s="128">
        <f>SUM(D30:D32)</f>
        <v>1120090208.54</v>
      </c>
      <c r="E29" s="114"/>
      <c r="F29" s="115">
        <f>SUM(F30:F34)</f>
        <v>1350306759.26</v>
      </c>
    </row>
    <row r="30" spans="1:6" s="116" customFormat="1" ht="12">
      <c r="A30" s="139" t="s">
        <v>137</v>
      </c>
      <c r="B30" s="140"/>
      <c r="C30" s="140"/>
      <c r="D30" s="146">
        <v>64561920.78</v>
      </c>
      <c r="E30" s="141"/>
      <c r="F30" s="147">
        <f>SUM(B30:E30)</f>
        <v>64561920.78</v>
      </c>
    </row>
    <row r="31" spans="1:6" s="116" customFormat="1" ht="12">
      <c r="A31" s="139" t="s">
        <v>52</v>
      </c>
      <c r="B31" s="140"/>
      <c r="C31" s="146">
        <v>230216550.72</v>
      </c>
      <c r="D31" s="148">
        <v>-496386627.03</v>
      </c>
      <c r="E31" s="141"/>
      <c r="F31" s="147">
        <f>SUM(B31:E31)</f>
        <v>-266170076.30999997</v>
      </c>
    </row>
    <row r="32" spans="1:6" s="116" customFormat="1" ht="12">
      <c r="A32" s="139" t="s">
        <v>53</v>
      </c>
      <c r="B32" s="140"/>
      <c r="C32" s="140"/>
      <c r="D32" s="146">
        <v>1551914914.79</v>
      </c>
      <c r="E32" s="141"/>
      <c r="F32" s="149">
        <f>D32</f>
        <v>1551914914.79</v>
      </c>
    </row>
    <row r="33" spans="1:6" s="116" customFormat="1" ht="12">
      <c r="A33" s="150" t="s">
        <v>54</v>
      </c>
      <c r="B33" s="151"/>
      <c r="C33" s="151"/>
      <c r="D33" s="151"/>
      <c r="E33" s="152"/>
      <c r="F33" s="153"/>
    </row>
    <row r="34" spans="1:6" s="116" customFormat="1" ht="24">
      <c r="A34" s="150" t="s">
        <v>55</v>
      </c>
      <c r="B34" s="151"/>
      <c r="C34" s="151"/>
      <c r="D34" s="151"/>
      <c r="E34" s="151"/>
      <c r="F34" s="153"/>
    </row>
    <row r="35" spans="1:6" s="116" customFormat="1" ht="36" customHeight="1">
      <c r="A35" s="154" t="s">
        <v>144</v>
      </c>
      <c r="B35" s="155"/>
      <c r="C35" s="155"/>
      <c r="D35" s="155"/>
      <c r="E35" s="156">
        <f>SUM(E36:E37)</f>
        <v>-769365654.38</v>
      </c>
      <c r="F35" s="115">
        <f>SUM(F36:F37)</f>
        <v>-769365654.38</v>
      </c>
    </row>
    <row r="36" spans="1:6" s="116" customFormat="1" ht="12">
      <c r="A36" s="139" t="s">
        <v>139</v>
      </c>
      <c r="B36" s="113"/>
      <c r="C36" s="113"/>
      <c r="D36" s="113"/>
      <c r="E36" s="114"/>
      <c r="F36" s="142"/>
    </row>
    <row r="37" spans="1:6" s="116" customFormat="1" ht="12">
      <c r="A37" s="139" t="s">
        <v>140</v>
      </c>
      <c r="B37" s="113"/>
      <c r="C37" s="113"/>
      <c r="D37" s="113"/>
      <c r="E37" s="157">
        <v>-769365654.38</v>
      </c>
      <c r="F37" s="158">
        <f>E37</f>
        <v>-769365654.38</v>
      </c>
    </row>
    <row r="38" spans="1:6" s="116" customFormat="1" ht="12">
      <c r="A38" s="111"/>
      <c r="B38" s="143"/>
      <c r="C38" s="143"/>
      <c r="D38" s="143"/>
      <c r="E38" s="144"/>
      <c r="F38" s="145"/>
    </row>
    <row r="39" spans="1:6" s="116" customFormat="1" ht="12.75" thickBot="1">
      <c r="A39" s="159" t="s">
        <v>145</v>
      </c>
      <c r="B39" s="160">
        <f>B22+B24+B29+B35</f>
        <v>475044.31999999995</v>
      </c>
      <c r="C39" s="160">
        <f>C22+C24+C29+C35</f>
        <v>5495044139.05</v>
      </c>
      <c r="D39" s="160">
        <f>D22+D24+D29+D35</f>
        <v>1616476835.57</v>
      </c>
      <c r="E39" s="160">
        <f>E22+E24+E29+E35</f>
        <v>-2958808532.21</v>
      </c>
      <c r="F39" s="161">
        <f>SUM(F35,F29,F24,F22)</f>
        <v>4153187486.7299995</v>
      </c>
    </row>
    <row r="41" spans="1:18" ht="13.5" customHeight="1">
      <c r="A41" s="162" t="s">
        <v>146</v>
      </c>
      <c r="B41" s="162"/>
      <c r="C41" s="162"/>
      <c r="D41" s="162"/>
      <c r="E41" s="162"/>
      <c r="F41" s="162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</row>
    <row r="42" spans="1:18" ht="13.5" customHeight="1">
      <c r="A42" s="164"/>
      <c r="B42" s="164"/>
      <c r="C42" s="164"/>
      <c r="D42" s="164"/>
      <c r="E42" s="164"/>
      <c r="F42" s="165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</row>
    <row r="43" spans="1:18" ht="13.5" customHeight="1">
      <c r="A43" s="164"/>
      <c r="B43" s="164"/>
      <c r="C43" s="164"/>
      <c r="D43" s="164"/>
      <c r="E43" s="164"/>
      <c r="F43" s="164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</row>
    <row r="44" spans="1:18" ht="13.5" customHeight="1">
      <c r="A44" s="164"/>
      <c r="B44" s="164"/>
      <c r="C44" s="164"/>
      <c r="D44" s="164"/>
      <c r="E44" s="164"/>
      <c r="F44" s="166"/>
      <c r="G44" s="163"/>
      <c r="H44" s="163"/>
      <c r="I44" s="163"/>
      <c r="J44" s="163"/>
      <c r="K44" s="163"/>
      <c r="L44" s="163"/>
      <c r="M44" s="163"/>
      <c r="N44" s="163"/>
      <c r="O44" s="163"/>
      <c r="P44" s="163"/>
      <c r="Q44" s="163"/>
      <c r="R44" s="163"/>
    </row>
    <row r="45" spans="1:18" ht="13.5" customHeight="1">
      <c r="A45" s="164"/>
      <c r="B45" s="164"/>
      <c r="C45" s="164"/>
      <c r="D45" s="164"/>
      <c r="E45" s="164"/>
      <c r="F45" s="164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</row>
    <row r="46" ht="10.5" customHeight="1"/>
    <row r="47" spans="4:23" ht="13.5" customHeight="1">
      <c r="D47" s="8"/>
      <c r="E47" s="8"/>
      <c r="F47" s="167"/>
      <c r="G47" s="168"/>
      <c r="H47" s="168"/>
      <c r="I47" s="168"/>
      <c r="J47" s="168"/>
      <c r="K47" s="168"/>
      <c r="L47" s="168"/>
      <c r="M47" s="168"/>
      <c r="P47" s="169"/>
      <c r="Q47" s="169"/>
      <c r="R47" s="169"/>
      <c r="S47" s="169"/>
      <c r="T47" s="169"/>
      <c r="U47" s="169"/>
      <c r="V47" s="169"/>
      <c r="W47" s="169"/>
    </row>
    <row r="48" spans="1:23" ht="21" customHeight="1">
      <c r="A48" s="170" t="s">
        <v>147</v>
      </c>
      <c r="B48" s="170"/>
      <c r="D48" s="170" t="s">
        <v>148</v>
      </c>
      <c r="E48" s="170"/>
      <c r="F48" s="170"/>
      <c r="G48" s="168"/>
      <c r="H48" s="168"/>
      <c r="I48" s="168"/>
      <c r="J48" s="168"/>
      <c r="K48" s="168"/>
      <c r="L48" s="168"/>
      <c r="M48" s="168"/>
      <c r="P48" s="169"/>
      <c r="Q48" s="169"/>
      <c r="R48" s="169"/>
      <c r="S48" s="169"/>
      <c r="T48" s="169"/>
      <c r="U48" s="169"/>
      <c r="V48" s="169"/>
      <c r="W48" s="169"/>
    </row>
    <row r="49" ht="12.75">
      <c r="C49" s="171"/>
    </row>
    <row r="50" ht="12.75">
      <c r="F50" s="172"/>
    </row>
    <row r="51" ht="12.75">
      <c r="F51" s="173"/>
    </row>
  </sheetData>
  <sheetProtection/>
  <mergeCells count="7">
    <mergeCell ref="A1:F1"/>
    <mergeCell ref="A2:F2"/>
    <mergeCell ref="A3:F3"/>
    <mergeCell ref="A41:F41"/>
    <mergeCell ref="P47:W48"/>
    <mergeCell ref="A48:B48"/>
    <mergeCell ref="D48:F4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M78"/>
  <sheetViews>
    <sheetView showGridLines="0" zoomScalePageLayoutView="0" workbookViewId="0" topLeftCell="A1">
      <selection activeCell="C10" sqref="C10"/>
    </sheetView>
  </sheetViews>
  <sheetFormatPr defaultColWidth="6.8515625" defaultRowHeight="12.75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</cols>
  <sheetData>
    <row r="1" ht="6.75" customHeight="1"/>
    <row r="2" spans="2:7" ht="12.75" customHeight="1">
      <c r="B2" s="174" t="s">
        <v>149</v>
      </c>
      <c r="C2" s="175"/>
      <c r="D2" s="175"/>
      <c r="E2" s="176"/>
      <c r="F2" s="176"/>
      <c r="G2" s="177"/>
    </row>
    <row r="3" spans="2:7" ht="12.75" customHeight="1">
      <c r="B3" s="178"/>
      <c r="C3" s="179"/>
      <c r="D3" s="179"/>
      <c r="E3" s="180"/>
      <c r="F3" s="180"/>
      <c r="G3" s="181"/>
    </row>
    <row r="4" spans="2:7" ht="16.5" customHeight="1">
      <c r="B4" s="178"/>
      <c r="C4" s="179"/>
      <c r="D4" s="179"/>
      <c r="E4" s="180"/>
      <c r="F4" s="180"/>
      <c r="G4" s="181"/>
    </row>
    <row r="5" spans="2:7" ht="6.75" customHeight="1">
      <c r="B5" s="1"/>
      <c r="G5" s="3"/>
    </row>
    <row r="6" spans="2:7" ht="12.75" customHeight="1">
      <c r="B6" s="1"/>
      <c r="E6" s="182" t="s">
        <v>150</v>
      </c>
      <c r="F6" s="183" t="s">
        <v>151</v>
      </c>
      <c r="G6" s="3"/>
    </row>
    <row r="7" spans="2:7" ht="6" customHeight="1">
      <c r="B7" s="1"/>
      <c r="F7" s="183"/>
      <c r="G7" s="3"/>
    </row>
    <row r="8" spans="2:7" ht="6.75" customHeight="1">
      <c r="B8" s="1"/>
      <c r="G8" s="3"/>
    </row>
    <row r="9" spans="2:11" ht="12.75" customHeight="1">
      <c r="B9" s="184" t="s">
        <v>10</v>
      </c>
      <c r="C9" s="70"/>
      <c r="D9" s="70"/>
      <c r="E9" s="73">
        <f>E10+E18</f>
        <v>254458778.71</v>
      </c>
      <c r="F9" s="73">
        <f>F10+F18</f>
        <v>1097170488.5499997</v>
      </c>
      <c r="G9" s="3"/>
      <c r="H9" s="17"/>
      <c r="K9" s="185"/>
    </row>
    <row r="10" spans="2:12" ht="13.5" customHeight="1">
      <c r="B10" s="184" t="s">
        <v>11</v>
      </c>
      <c r="C10" s="70"/>
      <c r="D10" s="70"/>
      <c r="E10" s="73">
        <f>SUM(E11:E17)</f>
        <v>194054746.92000002</v>
      </c>
      <c r="F10" s="73">
        <f>SUM(F11:F17)</f>
        <v>3922603.36</v>
      </c>
      <c r="G10" s="3"/>
      <c r="H10" s="17"/>
      <c r="K10" s="185"/>
      <c r="L10" s="17"/>
    </row>
    <row r="11" spans="2:11" ht="12.75" customHeight="1">
      <c r="B11" s="71" t="s">
        <v>12</v>
      </c>
      <c r="C11" s="74"/>
      <c r="D11" s="74"/>
      <c r="E11" s="186">
        <v>189606566.52</v>
      </c>
      <c r="F11" s="186">
        <v>0</v>
      </c>
      <c r="G11" s="3"/>
      <c r="K11" s="185"/>
    </row>
    <row r="12" spans="2:11" ht="12.75" customHeight="1">
      <c r="B12" s="71" t="s">
        <v>13</v>
      </c>
      <c r="C12" s="74"/>
      <c r="D12" s="74"/>
      <c r="E12" s="186">
        <v>0</v>
      </c>
      <c r="F12" s="186">
        <v>2015020.36</v>
      </c>
      <c r="G12" s="3"/>
      <c r="K12" s="185"/>
    </row>
    <row r="13" spans="2:11" ht="12.75" customHeight="1">
      <c r="B13" s="71" t="s">
        <v>14</v>
      </c>
      <c r="C13" s="74"/>
      <c r="D13" s="74"/>
      <c r="E13" s="186">
        <v>4448180.4</v>
      </c>
      <c r="F13" s="186">
        <v>0</v>
      </c>
      <c r="G13" s="3"/>
      <c r="K13" s="185"/>
    </row>
    <row r="14" spans="2:11" ht="12.75" customHeight="1">
      <c r="B14" s="71" t="s">
        <v>15</v>
      </c>
      <c r="C14" s="74"/>
      <c r="D14" s="74"/>
      <c r="E14" s="186">
        <v>0</v>
      </c>
      <c r="F14" s="186">
        <v>0</v>
      </c>
      <c r="G14" s="3"/>
      <c r="K14" s="185"/>
    </row>
    <row r="15" spans="2:11" ht="12.75" customHeight="1">
      <c r="B15" s="71" t="s">
        <v>16</v>
      </c>
      <c r="C15" s="74"/>
      <c r="D15" s="74"/>
      <c r="E15" s="186">
        <v>0</v>
      </c>
      <c r="F15" s="186">
        <v>892580.85</v>
      </c>
      <c r="G15" s="3"/>
      <c r="K15" s="185"/>
    </row>
    <row r="16" spans="2:11" ht="12.75" customHeight="1">
      <c r="B16" s="71" t="s">
        <v>17</v>
      </c>
      <c r="C16" s="74"/>
      <c r="D16" s="74"/>
      <c r="E16" s="186">
        <v>0</v>
      </c>
      <c r="F16" s="186">
        <v>1015002.15</v>
      </c>
      <c r="G16" s="3"/>
      <c r="K16" s="185"/>
    </row>
    <row r="17" spans="2:12" ht="12.75" customHeight="1">
      <c r="B17" s="71" t="s">
        <v>18</v>
      </c>
      <c r="C17" s="74"/>
      <c r="D17" s="74"/>
      <c r="E17" s="186">
        <v>0</v>
      </c>
      <c r="F17" s="186">
        <v>0</v>
      </c>
      <c r="G17" s="3"/>
      <c r="K17" s="185"/>
      <c r="L17" s="187"/>
    </row>
    <row r="18" spans="2:12" ht="13.5" customHeight="1">
      <c r="B18" s="184" t="s">
        <v>35</v>
      </c>
      <c r="C18" s="70"/>
      <c r="D18" s="70"/>
      <c r="E18" s="73">
        <f>SUM(E19:E27)</f>
        <v>60404031.79</v>
      </c>
      <c r="F18" s="73">
        <f>SUM(F19:F27)</f>
        <v>1093247885.1899998</v>
      </c>
      <c r="G18" s="3"/>
      <c r="H18" s="17"/>
      <c r="K18" s="185"/>
      <c r="L18" s="187"/>
    </row>
    <row r="19" spans="2:13" ht="12.75" customHeight="1">
      <c r="B19" s="71" t="s">
        <v>36</v>
      </c>
      <c r="C19" s="74"/>
      <c r="D19" s="74"/>
      <c r="E19" s="186">
        <v>0</v>
      </c>
      <c r="F19" s="186">
        <v>93694617.17</v>
      </c>
      <c r="G19" s="3"/>
      <c r="K19" s="185"/>
      <c r="L19" s="187"/>
      <c r="M19" s="187"/>
    </row>
    <row r="20" spans="2:13" ht="12.75" customHeight="1">
      <c r="B20" s="71" t="s">
        <v>37</v>
      </c>
      <c r="C20" s="74"/>
      <c r="D20" s="74"/>
      <c r="E20" s="186">
        <v>0</v>
      </c>
      <c r="F20" s="186">
        <v>17965684.99</v>
      </c>
      <c r="G20" s="3"/>
      <c r="K20" s="185"/>
      <c r="L20" s="187"/>
      <c r="M20" s="187"/>
    </row>
    <row r="21" spans="2:12" ht="12.75" customHeight="1">
      <c r="B21" s="71" t="s">
        <v>38</v>
      </c>
      <c r="C21" s="74"/>
      <c r="D21" s="74"/>
      <c r="E21" s="186">
        <v>0</v>
      </c>
      <c r="F21" s="186">
        <v>905975160.31</v>
      </c>
      <c r="G21" s="3"/>
      <c r="K21" s="187"/>
      <c r="L21" s="187"/>
    </row>
    <row r="22" spans="2:13" ht="12.75" customHeight="1">
      <c r="B22" s="71" t="s">
        <v>39</v>
      </c>
      <c r="C22" s="74"/>
      <c r="D22" s="74"/>
      <c r="E22" s="186">
        <v>0</v>
      </c>
      <c r="F22" s="186">
        <v>67860886.67</v>
      </c>
      <c r="G22" s="3"/>
      <c r="K22" s="187"/>
      <c r="L22" s="187"/>
      <c r="M22" s="188"/>
    </row>
    <row r="23" spans="2:12" ht="12.75" customHeight="1">
      <c r="B23" s="71" t="s">
        <v>40</v>
      </c>
      <c r="C23" s="74"/>
      <c r="D23" s="74"/>
      <c r="E23" s="186">
        <v>0</v>
      </c>
      <c r="F23" s="186">
        <v>7751536.05</v>
      </c>
      <c r="G23" s="3"/>
      <c r="K23" s="185"/>
      <c r="L23" s="187"/>
    </row>
    <row r="24" spans="2:12" ht="12.75" customHeight="1">
      <c r="B24" s="71" t="s">
        <v>41</v>
      </c>
      <c r="C24" s="74"/>
      <c r="D24" s="74"/>
      <c r="E24" s="186">
        <v>59531734.64</v>
      </c>
      <c r="F24" s="186">
        <v>0</v>
      </c>
      <c r="G24" s="3"/>
      <c r="K24" s="185"/>
      <c r="L24" s="187"/>
    </row>
    <row r="25" spans="2:12" ht="12.75" customHeight="1">
      <c r="B25" s="71" t="s">
        <v>42</v>
      </c>
      <c r="C25" s="74"/>
      <c r="D25" s="74"/>
      <c r="E25" s="186">
        <v>0</v>
      </c>
      <c r="F25" s="186">
        <v>0</v>
      </c>
      <c r="G25" s="3"/>
      <c r="K25" s="187"/>
      <c r="L25" s="187"/>
    </row>
    <row r="26" spans="2:12" ht="12.75" customHeight="1">
      <c r="B26" s="71" t="s">
        <v>43</v>
      </c>
      <c r="C26" s="74"/>
      <c r="D26" s="74"/>
      <c r="E26" s="186">
        <v>872297.15</v>
      </c>
      <c r="F26" s="186">
        <v>0</v>
      </c>
      <c r="G26" s="3"/>
      <c r="K26" s="185"/>
      <c r="L26" s="187"/>
    </row>
    <row r="27" spans="2:12" ht="12.75" customHeight="1">
      <c r="B27" s="71" t="s">
        <v>44</v>
      </c>
      <c r="C27" s="74"/>
      <c r="D27" s="74"/>
      <c r="E27" s="186">
        <v>0</v>
      </c>
      <c r="F27" s="186">
        <v>0</v>
      </c>
      <c r="G27" s="3"/>
      <c r="K27" s="185"/>
      <c r="L27" s="187"/>
    </row>
    <row r="28" spans="2:12" ht="12" customHeight="1">
      <c r="B28" s="1"/>
      <c r="G28" s="3"/>
      <c r="K28" s="185"/>
      <c r="L28" s="187"/>
    </row>
    <row r="29" spans="2:12" ht="6.75" customHeight="1">
      <c r="B29" s="1"/>
      <c r="G29" s="3"/>
      <c r="K29" s="185"/>
      <c r="L29" s="187"/>
    </row>
    <row r="30" spans="2:12" ht="12.75" customHeight="1">
      <c r="B30" s="184" t="s">
        <v>19</v>
      </c>
      <c r="C30" s="70"/>
      <c r="D30" s="70"/>
      <c r="E30" s="73">
        <f>E31+E40</f>
        <v>280722129.68</v>
      </c>
      <c r="F30" s="73">
        <f>F31+F40</f>
        <v>18757447.06</v>
      </c>
      <c r="G30" s="3"/>
      <c r="H30" s="17"/>
      <c r="K30" s="185"/>
      <c r="L30" s="187"/>
    </row>
    <row r="31" spans="2:12" ht="13.5" customHeight="1">
      <c r="B31" s="184" t="s">
        <v>20</v>
      </c>
      <c r="C31" s="70"/>
      <c r="D31" s="70"/>
      <c r="E31" s="73">
        <f>SUM(E32:E39)</f>
        <v>0</v>
      </c>
      <c r="F31" s="73">
        <f>SUM(F32:F39)</f>
        <v>18757447.06</v>
      </c>
      <c r="G31" s="3"/>
      <c r="H31" s="17"/>
      <c r="K31" s="187"/>
      <c r="L31" s="187"/>
    </row>
    <row r="32" spans="2:11" ht="12.75" customHeight="1">
      <c r="B32" s="71" t="s">
        <v>21</v>
      </c>
      <c r="C32" s="74"/>
      <c r="D32" s="74"/>
      <c r="E32" s="186">
        <v>0</v>
      </c>
      <c r="F32" s="186">
        <v>18328346.18</v>
      </c>
      <c r="G32" s="3"/>
      <c r="K32" s="187"/>
    </row>
    <row r="33" spans="2:11" ht="12.75" customHeight="1">
      <c r="B33" s="71" t="s">
        <v>63</v>
      </c>
      <c r="C33" s="74"/>
      <c r="D33" s="74"/>
      <c r="E33" s="186">
        <v>0</v>
      </c>
      <c r="F33" s="186">
        <v>0</v>
      </c>
      <c r="G33" s="3"/>
      <c r="K33" s="187"/>
    </row>
    <row r="34" spans="2:7" ht="12.75" customHeight="1">
      <c r="B34" s="71" t="s">
        <v>22</v>
      </c>
      <c r="C34" s="74"/>
      <c r="D34" s="74"/>
      <c r="E34" s="186">
        <v>0</v>
      </c>
      <c r="F34" s="186">
        <v>0</v>
      </c>
      <c r="G34" s="3"/>
    </row>
    <row r="35" spans="2:7" ht="12.75" customHeight="1">
      <c r="B35" s="71" t="s">
        <v>23</v>
      </c>
      <c r="C35" s="74"/>
      <c r="D35" s="74"/>
      <c r="E35" s="186">
        <v>0</v>
      </c>
      <c r="F35" s="186">
        <v>0</v>
      </c>
      <c r="G35" s="3"/>
    </row>
    <row r="36" spans="2:7" ht="12.75" customHeight="1">
      <c r="B36" s="71" t="s">
        <v>24</v>
      </c>
      <c r="C36" s="74"/>
      <c r="D36" s="74"/>
      <c r="E36" s="186">
        <v>0</v>
      </c>
      <c r="F36" s="186">
        <v>0</v>
      </c>
      <c r="G36" s="3"/>
    </row>
    <row r="37" spans="2:7" ht="12.75" customHeight="1">
      <c r="B37" s="71" t="s">
        <v>25</v>
      </c>
      <c r="C37" s="74"/>
      <c r="D37" s="74"/>
      <c r="E37" s="186">
        <v>0</v>
      </c>
      <c r="F37" s="186">
        <v>429100.88</v>
      </c>
      <c r="G37" s="3"/>
    </row>
    <row r="38" spans="2:7" ht="12.75" customHeight="1">
      <c r="B38" s="71" t="s">
        <v>26</v>
      </c>
      <c r="C38" s="74"/>
      <c r="D38" s="74"/>
      <c r="E38" s="186">
        <v>0</v>
      </c>
      <c r="F38" s="186">
        <v>0</v>
      </c>
      <c r="G38" s="3"/>
    </row>
    <row r="39" spans="2:7" ht="12.75" customHeight="1">
      <c r="B39" s="71" t="s">
        <v>27</v>
      </c>
      <c r="C39" s="74"/>
      <c r="D39" s="74"/>
      <c r="E39" s="186">
        <v>0</v>
      </c>
      <c r="F39" s="186">
        <v>0</v>
      </c>
      <c r="G39" s="3"/>
    </row>
    <row r="40" spans="2:8" ht="13.5" customHeight="1">
      <c r="B40" s="184" t="s">
        <v>28</v>
      </c>
      <c r="C40" s="70"/>
      <c r="D40" s="70"/>
      <c r="E40" s="73">
        <f>SUM(E41:E46)</f>
        <v>280722129.68</v>
      </c>
      <c r="F40" s="73">
        <f>SUM(F41:F46)</f>
        <v>0</v>
      </c>
      <c r="G40" s="3"/>
      <c r="H40" s="17"/>
    </row>
    <row r="41" spans="2:7" ht="12.75" customHeight="1">
      <c r="B41" s="71" t="s">
        <v>29</v>
      </c>
      <c r="C41" s="74"/>
      <c r="D41" s="74"/>
      <c r="E41" s="186">
        <v>0</v>
      </c>
      <c r="F41" s="186">
        <v>0</v>
      </c>
      <c r="G41" s="3"/>
    </row>
    <row r="42" spans="2:7" ht="12.75" customHeight="1">
      <c r="B42" s="71" t="s">
        <v>30</v>
      </c>
      <c r="C42" s="74"/>
      <c r="D42" s="74"/>
      <c r="E42" s="186">
        <v>0</v>
      </c>
      <c r="F42" s="186">
        <v>0</v>
      </c>
      <c r="G42" s="3"/>
    </row>
    <row r="43" spans="2:7" ht="12.75" customHeight="1">
      <c r="B43" s="71" t="s">
        <v>31</v>
      </c>
      <c r="C43" s="74"/>
      <c r="D43" s="74"/>
      <c r="E43" s="186">
        <v>0</v>
      </c>
      <c r="F43" s="186">
        <v>0</v>
      </c>
      <c r="G43" s="3"/>
    </row>
    <row r="44" spans="2:7" ht="12.75" customHeight="1">
      <c r="B44" s="71" t="s">
        <v>32</v>
      </c>
      <c r="C44" s="74"/>
      <c r="D44" s="74"/>
      <c r="E44" s="186">
        <v>0</v>
      </c>
      <c r="F44" s="186">
        <v>0</v>
      </c>
      <c r="G44" s="3"/>
    </row>
    <row r="45" spans="2:7" ht="12.75" customHeight="1">
      <c r="B45" s="71" t="s">
        <v>33</v>
      </c>
      <c r="C45" s="74"/>
      <c r="D45" s="74"/>
      <c r="E45" s="186">
        <v>280722129.68</v>
      </c>
      <c r="F45" s="186">
        <v>0</v>
      </c>
      <c r="G45" s="3"/>
    </row>
    <row r="46" spans="2:7" ht="12.75" customHeight="1">
      <c r="B46" s="71" t="s">
        <v>34</v>
      </c>
      <c r="C46" s="74"/>
      <c r="D46" s="74"/>
      <c r="E46" s="186">
        <v>0</v>
      </c>
      <c r="F46" s="186">
        <v>0</v>
      </c>
      <c r="G46" s="3"/>
    </row>
    <row r="47" spans="2:7" ht="12" customHeight="1">
      <c r="B47" s="1"/>
      <c r="G47" s="3"/>
    </row>
    <row r="48" spans="2:7" ht="6.75" customHeight="1">
      <c r="B48" s="1"/>
      <c r="G48" s="3"/>
    </row>
    <row r="49" spans="2:8" ht="12.75" customHeight="1">
      <c r="B49" s="184" t="s">
        <v>45</v>
      </c>
      <c r="C49" s="70"/>
      <c r="D49" s="70"/>
      <c r="E49" s="73">
        <f>E50+E54+E60</f>
        <v>1616476835.57</v>
      </c>
      <c r="F49" s="73">
        <f>F50+F54+F60</f>
        <v>1035729808.35</v>
      </c>
      <c r="G49" s="3"/>
      <c r="H49" s="17"/>
    </row>
    <row r="50" spans="2:8" ht="13.5" customHeight="1">
      <c r="B50" s="184" t="s">
        <v>46</v>
      </c>
      <c r="C50" s="70"/>
      <c r="D50" s="70"/>
      <c r="E50" s="73">
        <f>SUM(E51:E53)</f>
        <v>0</v>
      </c>
      <c r="F50" s="73">
        <f>SUM(F51:F53)</f>
        <v>194077.66</v>
      </c>
      <c r="G50" s="3"/>
      <c r="H50" s="17"/>
    </row>
    <row r="51" spans="2:9" ht="12.75" customHeight="1">
      <c r="B51" s="71" t="s">
        <v>47</v>
      </c>
      <c r="C51" s="74"/>
      <c r="D51" s="74"/>
      <c r="E51" s="186">
        <v>0</v>
      </c>
      <c r="F51" s="186">
        <v>194077.66</v>
      </c>
      <c r="G51" s="3"/>
      <c r="H51" s="17"/>
      <c r="I51" s="189"/>
    </row>
    <row r="52" spans="2:9" ht="12.75" customHeight="1">
      <c r="B52" s="71" t="s">
        <v>48</v>
      </c>
      <c r="C52" s="74"/>
      <c r="D52" s="74"/>
      <c r="E52" s="186">
        <v>0</v>
      </c>
      <c r="F52" s="186">
        <v>0</v>
      </c>
      <c r="G52" s="3"/>
      <c r="I52" s="188"/>
    </row>
    <row r="53" spans="2:9" ht="12.75" customHeight="1">
      <c r="B53" s="71" t="s">
        <v>49</v>
      </c>
      <c r="C53" s="74"/>
      <c r="D53" s="74"/>
      <c r="E53" s="186">
        <v>0</v>
      </c>
      <c r="F53" s="186">
        <v>0</v>
      </c>
      <c r="G53" s="3"/>
      <c r="I53" s="188"/>
    </row>
    <row r="54" spans="2:8" ht="13.5" customHeight="1">
      <c r="B54" s="184" t="s">
        <v>50</v>
      </c>
      <c r="C54" s="70"/>
      <c r="D54" s="70"/>
      <c r="E54" s="73">
        <f>SUM(E55:E59)</f>
        <v>1616476835.57</v>
      </c>
      <c r="F54" s="73">
        <f>SUM(F55:F59)</f>
        <v>266170076.31</v>
      </c>
      <c r="G54" s="3"/>
      <c r="H54" s="17"/>
    </row>
    <row r="55" spans="2:7" ht="12.75" customHeight="1">
      <c r="B55" s="71" t="s">
        <v>51</v>
      </c>
      <c r="C55" s="74"/>
      <c r="D55" s="74"/>
      <c r="E55" s="190">
        <v>64561920.78</v>
      </c>
      <c r="F55" s="186">
        <v>0</v>
      </c>
      <c r="G55" s="3"/>
    </row>
    <row r="56" spans="2:7" ht="12.75" customHeight="1">
      <c r="B56" s="71" t="s">
        <v>52</v>
      </c>
      <c r="C56" s="74"/>
      <c r="D56" s="74"/>
      <c r="E56" s="191">
        <v>0</v>
      </c>
      <c r="F56" s="186">
        <v>266170076.31</v>
      </c>
      <c r="G56" s="3"/>
    </row>
    <row r="57" spans="2:7" ht="12.75" customHeight="1">
      <c r="B57" s="71" t="s">
        <v>53</v>
      </c>
      <c r="C57" s="74"/>
      <c r="D57" s="74"/>
      <c r="E57" s="186">
        <v>1551914914.79</v>
      </c>
      <c r="F57" s="186">
        <v>0</v>
      </c>
      <c r="G57" s="3"/>
    </row>
    <row r="58" spans="2:9" ht="12.75" customHeight="1">
      <c r="B58" s="71" t="s">
        <v>54</v>
      </c>
      <c r="C58" s="74"/>
      <c r="D58" s="74"/>
      <c r="E58" s="186">
        <v>0</v>
      </c>
      <c r="F58" s="186">
        <v>0</v>
      </c>
      <c r="G58" s="3"/>
      <c r="I58" s="192"/>
    </row>
    <row r="59" spans="2:7" ht="12.75" customHeight="1">
      <c r="B59" s="71" t="s">
        <v>55</v>
      </c>
      <c r="C59" s="74"/>
      <c r="D59" s="74"/>
      <c r="E59" s="186">
        <v>0</v>
      </c>
      <c r="F59" s="186">
        <v>0</v>
      </c>
      <c r="G59" s="3"/>
    </row>
    <row r="60" spans="2:8" ht="13.5" customHeight="1">
      <c r="B60" s="184" t="s">
        <v>152</v>
      </c>
      <c r="C60" s="70"/>
      <c r="D60" s="70"/>
      <c r="E60" s="73">
        <f>SUM(E61:E62)</f>
        <v>0</v>
      </c>
      <c r="F60" s="73">
        <f>SUM(F61:F62)</f>
        <v>769365654.38</v>
      </c>
      <c r="G60" s="3"/>
      <c r="H60" s="17"/>
    </row>
    <row r="61" spans="2:7" ht="12.75" customHeight="1">
      <c r="B61" s="71" t="s">
        <v>57</v>
      </c>
      <c r="C61" s="74"/>
      <c r="D61" s="74"/>
      <c r="E61" s="186">
        <v>0</v>
      </c>
      <c r="F61" s="186">
        <v>0</v>
      </c>
      <c r="G61" s="3"/>
    </row>
    <row r="62" spans="2:7" ht="12.75" customHeight="1">
      <c r="B62" s="71" t="s">
        <v>58</v>
      </c>
      <c r="C62" s="74"/>
      <c r="D62" s="74"/>
      <c r="E62" s="186">
        <v>0</v>
      </c>
      <c r="F62" s="186">
        <v>769365654.38</v>
      </c>
      <c r="G62" s="3"/>
    </row>
    <row r="63" spans="2:7" ht="12" customHeight="1">
      <c r="B63" s="7"/>
      <c r="C63" s="8"/>
      <c r="D63" s="8"/>
      <c r="E63" s="8"/>
      <c r="F63" s="8"/>
      <c r="G63" s="9"/>
    </row>
    <row r="64" ht="6.75" customHeight="1"/>
    <row r="65" spans="2:6" ht="12.75" customHeight="1">
      <c r="B65" s="193" t="s">
        <v>7</v>
      </c>
      <c r="C65" s="193"/>
      <c r="D65" s="193"/>
      <c r="E65" s="193"/>
      <c r="F65" s="193"/>
    </row>
    <row r="66" ht="36.75" customHeight="1"/>
    <row r="67" spans="2:7" ht="14.25" customHeight="1">
      <c r="B67" s="33" t="s">
        <v>123</v>
      </c>
      <c r="C67" s="194"/>
      <c r="D67" s="59" t="s">
        <v>62</v>
      </c>
      <c r="E67" s="59"/>
      <c r="F67" s="59"/>
      <c r="G67" s="195"/>
    </row>
    <row r="68" spans="2:7" ht="16.5" customHeight="1">
      <c r="B68" s="34" t="s">
        <v>59</v>
      </c>
      <c r="C68" s="34"/>
      <c r="D68" s="61" t="s">
        <v>61</v>
      </c>
      <c r="E68" s="61"/>
      <c r="F68" s="61"/>
      <c r="G68" s="61"/>
    </row>
    <row r="69" ht="0.75" customHeight="1"/>
    <row r="70" spans="5:6" ht="21.75" customHeight="1">
      <c r="E70" s="17"/>
      <c r="F70" s="17"/>
    </row>
    <row r="71" spans="5:6" ht="12.75" customHeight="1">
      <c r="E71" s="17"/>
      <c r="F71" s="17"/>
    </row>
    <row r="72" spans="5:8" ht="12.75" customHeight="1">
      <c r="E72" s="17"/>
      <c r="F72" s="17"/>
      <c r="H72" s="17"/>
    </row>
    <row r="73" ht="12.75" customHeight="1">
      <c r="E73" s="17"/>
    </row>
    <row r="74" spans="5:6" ht="12.75" customHeight="1">
      <c r="E74" s="17"/>
      <c r="F74" s="17"/>
    </row>
    <row r="75" ht="12.75" customHeight="1"/>
    <row r="76" spans="5:6" ht="12.75" customHeight="1">
      <c r="E76" s="17"/>
      <c r="F76" s="17"/>
    </row>
    <row r="77" ht="12.75" customHeight="1">
      <c r="E77" s="17"/>
    </row>
    <row r="78" ht="12.75" customHeight="1">
      <c r="E78" s="17"/>
    </row>
  </sheetData>
  <sheetProtection/>
  <mergeCells count="5">
    <mergeCell ref="B2:G4"/>
    <mergeCell ref="F6:F7"/>
    <mergeCell ref="B65:F65"/>
    <mergeCell ref="D67:F67"/>
    <mergeCell ref="D68:G6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2"/>
  <sheetViews>
    <sheetView showGridLines="0" zoomScalePageLayoutView="0" workbookViewId="0" topLeftCell="A1">
      <selection activeCell="F69" sqref="F69"/>
    </sheetView>
  </sheetViews>
  <sheetFormatPr defaultColWidth="11.421875" defaultRowHeight="12.75"/>
  <cols>
    <col min="1" max="1" width="3.00390625" style="196" customWidth="1"/>
    <col min="2" max="2" width="49.8515625" style="196" customWidth="1"/>
    <col min="3" max="3" width="21.8515625" style="196" customWidth="1"/>
    <col min="4" max="4" width="2.421875" style="196" customWidth="1"/>
    <col min="5" max="5" width="22.28125" style="196" customWidth="1"/>
    <col min="6" max="6" width="11.421875" style="196" customWidth="1"/>
    <col min="7" max="7" width="13.7109375" style="196" bestFit="1" customWidth="1"/>
    <col min="8" max="16384" width="11.421875" style="196" customWidth="1"/>
  </cols>
  <sheetData>
    <row r="1" spans="2:5" ht="42.75" customHeight="1">
      <c r="B1" s="197" t="s">
        <v>153</v>
      </c>
      <c r="C1" s="198"/>
      <c r="D1" s="198"/>
      <c r="E1" s="199"/>
    </row>
    <row r="2" spans="2:5" ht="12.75" customHeight="1">
      <c r="B2" s="200" t="s">
        <v>127</v>
      </c>
      <c r="C2" s="201">
        <v>2020</v>
      </c>
      <c r="D2" s="202"/>
      <c r="E2" s="203">
        <v>2019</v>
      </c>
    </row>
    <row r="3" spans="2:5" ht="6.75" customHeight="1">
      <c r="B3" s="204"/>
      <c r="C3" s="205"/>
      <c r="D3" s="206"/>
      <c r="E3" s="207"/>
    </row>
    <row r="4" spans="2:5" ht="15">
      <c r="B4" s="208" t="s">
        <v>154</v>
      </c>
      <c r="C4" s="209"/>
      <c r="E4" s="210"/>
    </row>
    <row r="5" spans="2:5" ht="15">
      <c r="B5" s="208" t="s">
        <v>150</v>
      </c>
      <c r="C5" s="211">
        <f>SUM(C6:C15)</f>
        <v>3493804309.31</v>
      </c>
      <c r="E5" s="212">
        <v>3835422946.12</v>
      </c>
    </row>
    <row r="6" spans="2:5" ht="15">
      <c r="B6" s="213" t="s">
        <v>68</v>
      </c>
      <c r="C6" s="209">
        <v>997167120.29</v>
      </c>
      <c r="E6" s="210">
        <v>1103150690.29</v>
      </c>
    </row>
    <row r="7" spans="2:5" ht="15">
      <c r="B7" s="213" t="s">
        <v>155</v>
      </c>
      <c r="C7" s="209">
        <v>0</v>
      </c>
      <c r="E7" s="210">
        <v>0</v>
      </c>
    </row>
    <row r="8" spans="2:5" ht="15">
      <c r="B8" s="213" t="s">
        <v>156</v>
      </c>
      <c r="C8" s="209">
        <v>0</v>
      </c>
      <c r="E8" s="210">
        <v>0</v>
      </c>
    </row>
    <row r="9" spans="2:5" ht="15">
      <c r="B9" s="213" t="s">
        <v>71</v>
      </c>
      <c r="C9" s="209">
        <v>187293346.45</v>
      </c>
      <c r="E9" s="210">
        <v>237328504.1</v>
      </c>
    </row>
    <row r="10" spans="2:5" ht="15">
      <c r="B10" s="213" t="s">
        <v>157</v>
      </c>
      <c r="C10" s="209">
        <v>42213509.86</v>
      </c>
      <c r="E10" s="210">
        <v>141845394.18</v>
      </c>
    </row>
    <row r="11" spans="2:5" ht="15">
      <c r="B11" s="213" t="s">
        <v>158</v>
      </c>
      <c r="C11" s="209">
        <v>5024893.9</v>
      </c>
      <c r="E11" s="210">
        <v>108545391.51</v>
      </c>
    </row>
    <row r="12" spans="2:5" ht="15">
      <c r="B12" s="213" t="s">
        <v>159</v>
      </c>
      <c r="C12" s="209">
        <v>0</v>
      </c>
      <c r="E12" s="210">
        <v>0</v>
      </c>
    </row>
    <row r="13" spans="2:5" ht="18">
      <c r="B13" s="213" t="s">
        <v>77</v>
      </c>
      <c r="C13" s="209">
        <v>2210571935.91</v>
      </c>
      <c r="E13" s="210">
        <v>2179274220.22</v>
      </c>
    </row>
    <row r="14" spans="2:5" ht="18">
      <c r="B14" s="213" t="s">
        <v>160</v>
      </c>
      <c r="C14" s="209">
        <v>0</v>
      </c>
      <c r="E14" s="210">
        <v>0</v>
      </c>
    </row>
    <row r="15" spans="2:5" ht="15">
      <c r="B15" s="213" t="s">
        <v>161</v>
      </c>
      <c r="C15" s="209">
        <v>51533502.9</v>
      </c>
      <c r="E15" s="210">
        <v>65278745.82</v>
      </c>
    </row>
    <row r="16" spans="2:5" ht="15">
      <c r="B16" s="208" t="s">
        <v>151</v>
      </c>
      <c r="C16" s="211">
        <f>SUM(C17:C32)</f>
        <v>3429242388.5299997</v>
      </c>
      <c r="E16" s="212">
        <v>3339036319.09</v>
      </c>
    </row>
    <row r="17" spans="2:5" ht="15">
      <c r="B17" s="213" t="s">
        <v>88</v>
      </c>
      <c r="C17" s="209">
        <v>1127065944.4</v>
      </c>
      <c r="E17" s="210">
        <v>1119845007.28</v>
      </c>
    </row>
    <row r="18" spans="2:5" ht="15">
      <c r="B18" s="213" t="s">
        <v>162</v>
      </c>
      <c r="C18" s="209">
        <v>241594527.55</v>
      </c>
      <c r="E18" s="210">
        <v>251017750.94</v>
      </c>
    </row>
    <row r="19" spans="2:5" ht="15">
      <c r="B19" s="213" t="s">
        <v>90</v>
      </c>
      <c r="C19" s="209">
        <v>1061697506.95</v>
      </c>
      <c r="E19" s="210">
        <v>1075150448.9</v>
      </c>
    </row>
    <row r="20" spans="2:5" ht="15">
      <c r="B20" s="213" t="s">
        <v>92</v>
      </c>
      <c r="C20" s="209">
        <v>66792666.1</v>
      </c>
      <c r="E20" s="210">
        <v>57152688.77</v>
      </c>
    </row>
    <row r="21" spans="2:5" ht="15">
      <c r="B21" s="213" t="s">
        <v>163</v>
      </c>
      <c r="C21" s="209">
        <v>0</v>
      </c>
      <c r="E21" s="210">
        <v>2220000</v>
      </c>
    </row>
    <row r="22" spans="2:5" ht="15">
      <c r="B22" s="213" t="s">
        <v>94</v>
      </c>
      <c r="C22" s="209">
        <v>165039304.88</v>
      </c>
      <c r="E22" s="210">
        <v>127589145.23</v>
      </c>
    </row>
    <row r="23" spans="2:7" ht="15">
      <c r="B23" s="213" t="s">
        <v>95</v>
      </c>
      <c r="C23" s="209">
        <v>275590985.18</v>
      </c>
      <c r="E23" s="210">
        <v>292352740.46</v>
      </c>
      <c r="G23" s="214"/>
    </row>
    <row r="24" spans="2:5" ht="15">
      <c r="B24" s="213" t="s">
        <v>96</v>
      </c>
      <c r="C24" s="209">
        <v>185088908.27</v>
      </c>
      <c r="E24" s="210">
        <v>169201872.36</v>
      </c>
    </row>
    <row r="25" spans="2:5" ht="15">
      <c r="B25" s="213" t="s">
        <v>97</v>
      </c>
      <c r="C25" s="209">
        <v>0</v>
      </c>
      <c r="E25" s="210">
        <v>0</v>
      </c>
    </row>
    <row r="26" spans="2:5" ht="15">
      <c r="B26" s="213" t="s">
        <v>98</v>
      </c>
      <c r="C26" s="209">
        <v>0</v>
      </c>
      <c r="E26" s="210">
        <v>0</v>
      </c>
    </row>
    <row r="27" spans="2:5" ht="15">
      <c r="B27" s="213" t="s">
        <v>99</v>
      </c>
      <c r="C27" s="209">
        <v>8370500</v>
      </c>
      <c r="E27" s="210">
        <v>8642500</v>
      </c>
    </row>
    <row r="28" spans="2:5" ht="15">
      <c r="B28" s="213" t="s">
        <v>100</v>
      </c>
      <c r="C28" s="209">
        <v>0</v>
      </c>
      <c r="E28" s="210">
        <v>0</v>
      </c>
    </row>
    <row r="29" spans="2:5" ht="15">
      <c r="B29" s="213" t="s">
        <v>102</v>
      </c>
      <c r="C29" s="209">
        <v>0</v>
      </c>
      <c r="E29" s="210">
        <v>0</v>
      </c>
    </row>
    <row r="30" spans="2:5" ht="15">
      <c r="B30" s="213" t="s">
        <v>47</v>
      </c>
      <c r="C30" s="209">
        <v>0</v>
      </c>
      <c r="E30" s="210">
        <v>0</v>
      </c>
    </row>
    <row r="31" spans="2:5" ht="15">
      <c r="B31" s="213" t="s">
        <v>103</v>
      </c>
      <c r="C31" s="209">
        <v>0</v>
      </c>
      <c r="E31" s="210">
        <v>0</v>
      </c>
    </row>
    <row r="32" spans="1:5" ht="15">
      <c r="A32" s="215"/>
      <c r="B32" s="213" t="s">
        <v>164</v>
      </c>
      <c r="C32" s="209">
        <v>298002045.2</v>
      </c>
      <c r="E32" s="210">
        <v>235864165.15000004</v>
      </c>
    </row>
    <row r="33" spans="2:5" ht="15">
      <c r="B33" s="208" t="s">
        <v>165</v>
      </c>
      <c r="C33" s="211">
        <f>C5-C16</f>
        <v>64561920.78000021</v>
      </c>
      <c r="E33" s="212">
        <v>496386627.02999973</v>
      </c>
    </row>
    <row r="34" spans="2:5" ht="15">
      <c r="B34" s="208" t="s">
        <v>166</v>
      </c>
      <c r="C34" s="209"/>
      <c r="E34" s="210"/>
    </row>
    <row r="35" spans="2:5" ht="15">
      <c r="B35" s="208" t="s">
        <v>150</v>
      </c>
      <c r="C35" s="211">
        <f>SUM(C36:C38)</f>
        <v>64852212.19</v>
      </c>
      <c r="E35" s="212">
        <v>131481714.63</v>
      </c>
    </row>
    <row r="36" spans="2:5" ht="15">
      <c r="B36" s="213" t="s">
        <v>167</v>
      </c>
      <c r="C36" s="209">
        <v>0</v>
      </c>
      <c r="E36" s="210">
        <v>0</v>
      </c>
    </row>
    <row r="37" spans="2:5" ht="15">
      <c r="B37" s="213" t="s">
        <v>39</v>
      </c>
      <c r="C37" s="209">
        <v>0</v>
      </c>
      <c r="E37" s="210">
        <v>0</v>
      </c>
    </row>
    <row r="38" spans="2:5" ht="15">
      <c r="B38" s="213" t="s">
        <v>168</v>
      </c>
      <c r="C38" s="209">
        <v>64852212.19</v>
      </c>
      <c r="E38" s="210">
        <v>131481714.63</v>
      </c>
    </row>
    <row r="39" spans="2:5" ht="15">
      <c r="B39" s="208" t="s">
        <v>151</v>
      </c>
      <c r="C39" s="211">
        <f>SUM(C40:C42)</f>
        <v>1097170488.55</v>
      </c>
      <c r="E39" s="212">
        <v>741728214.23</v>
      </c>
    </row>
    <row r="40" spans="2:5" ht="15">
      <c r="B40" s="213" t="s">
        <v>167</v>
      </c>
      <c r="C40" s="209">
        <v>905975160.31</v>
      </c>
      <c r="E40" s="210">
        <v>670066277.39</v>
      </c>
    </row>
    <row r="41" spans="2:5" ht="15">
      <c r="B41" s="213" t="s">
        <v>39</v>
      </c>
      <c r="C41" s="209">
        <v>67860886.67</v>
      </c>
      <c r="E41" s="210">
        <v>51789553.27</v>
      </c>
    </row>
    <row r="42" spans="2:5" ht="15">
      <c r="B42" s="213" t="s">
        <v>169</v>
      </c>
      <c r="C42" s="209">
        <v>123334441.57</v>
      </c>
      <c r="E42" s="210">
        <v>19872383.57</v>
      </c>
    </row>
    <row r="43" spans="2:5" ht="15">
      <c r="B43" s="208" t="s">
        <v>170</v>
      </c>
      <c r="C43" s="211">
        <f>C35-C39</f>
        <v>-1032318276.3599999</v>
      </c>
      <c r="E43" s="212">
        <v>-610246499.6</v>
      </c>
    </row>
    <row r="44" spans="2:5" ht="15">
      <c r="B44" s="208" t="s">
        <v>171</v>
      </c>
      <c r="C44" s="209"/>
      <c r="E44" s="210"/>
    </row>
    <row r="45" spans="2:5" ht="15">
      <c r="B45" s="208" t="s">
        <v>150</v>
      </c>
      <c r="C45" s="211">
        <f>SUM(C46:C49)</f>
        <v>1832637044.47</v>
      </c>
      <c r="E45" s="212">
        <v>1537406689.0700002</v>
      </c>
    </row>
    <row r="46" spans="2:5" ht="15">
      <c r="B46" s="213" t="s">
        <v>172</v>
      </c>
      <c r="C46" s="209">
        <v>0</v>
      </c>
      <c r="E46" s="210">
        <v>0</v>
      </c>
    </row>
    <row r="47" spans="2:5" ht="15">
      <c r="B47" s="213" t="s">
        <v>173</v>
      </c>
      <c r="C47" s="209">
        <v>0</v>
      </c>
      <c r="E47" s="210">
        <v>0</v>
      </c>
    </row>
    <row r="48" spans="2:5" ht="15">
      <c r="B48" s="213" t="s">
        <v>174</v>
      </c>
      <c r="C48" s="209">
        <v>0</v>
      </c>
      <c r="E48" s="210">
        <v>0</v>
      </c>
    </row>
    <row r="49" spans="2:5" ht="15">
      <c r="B49" s="216" t="s">
        <v>175</v>
      </c>
      <c r="C49" s="217">
        <v>1832637044.47</v>
      </c>
      <c r="D49" s="218"/>
      <c r="E49" s="219">
        <v>1537406689.0700002</v>
      </c>
    </row>
    <row r="50" spans="2:5" ht="15">
      <c r="B50" s="220" t="s">
        <v>151</v>
      </c>
      <c r="C50" s="221">
        <f>SUM(C51:C54)</f>
        <v>1054487255.41</v>
      </c>
      <c r="D50" s="206"/>
      <c r="E50" s="222">
        <v>1083660459.32</v>
      </c>
    </row>
    <row r="51" spans="2:5" ht="13.5" customHeight="1">
      <c r="B51" s="223" t="s">
        <v>176</v>
      </c>
      <c r="C51" s="224">
        <v>0</v>
      </c>
      <c r="E51" s="225">
        <v>0</v>
      </c>
    </row>
    <row r="52" spans="2:5" ht="15">
      <c r="B52" s="226" t="s">
        <v>173</v>
      </c>
      <c r="C52" s="227">
        <v>0</v>
      </c>
      <c r="E52" s="228">
        <v>0</v>
      </c>
    </row>
    <row r="53" spans="2:5" ht="15">
      <c r="B53" s="226" t="s">
        <v>174</v>
      </c>
      <c r="C53" s="227">
        <v>0</v>
      </c>
      <c r="E53" s="228">
        <v>0</v>
      </c>
    </row>
    <row r="54" spans="2:5" ht="15">
      <c r="B54" s="226" t="s">
        <v>177</v>
      </c>
      <c r="C54" s="227">
        <v>1054487255.41</v>
      </c>
      <c r="E54" s="228">
        <v>1083660459.32</v>
      </c>
    </row>
    <row r="55" spans="2:5" s="229" customFormat="1" ht="13.5" customHeight="1">
      <c r="B55" s="230"/>
      <c r="C55" s="231"/>
      <c r="E55" s="232"/>
    </row>
    <row r="56" spans="2:5" ht="15">
      <c r="B56" s="208" t="s">
        <v>178</v>
      </c>
      <c r="C56" s="211">
        <f>C45-C50</f>
        <v>778149789.0600001</v>
      </c>
      <c r="D56" s="233"/>
      <c r="E56" s="212">
        <v>453746229.75000024</v>
      </c>
    </row>
    <row r="57" spans="2:5" ht="18">
      <c r="B57" s="208" t="s">
        <v>179</v>
      </c>
      <c r="C57" s="209">
        <f>C33+C43+C56</f>
        <v>-189606566.51999962</v>
      </c>
      <c r="E57" s="210">
        <v>339886357.17999995</v>
      </c>
    </row>
    <row r="58" spans="2:5" ht="15">
      <c r="B58" s="213" t="s">
        <v>180</v>
      </c>
      <c r="C58" s="209">
        <v>614862737.07</v>
      </c>
      <c r="E58" s="210">
        <v>274976379.89</v>
      </c>
    </row>
    <row r="59" spans="2:6" ht="23.25" customHeight="1">
      <c r="B59" s="223" t="s">
        <v>181</v>
      </c>
      <c r="C59" s="224">
        <f>C57+C58</f>
        <v>425256170.5500004</v>
      </c>
      <c r="E59" s="225">
        <v>614862737.07</v>
      </c>
      <c r="F59" s="234"/>
    </row>
    <row r="60" spans="2:6" ht="15" customHeight="1">
      <c r="B60" s="235" t="s">
        <v>182</v>
      </c>
      <c r="C60" s="236"/>
      <c r="D60" s="236"/>
      <c r="E60" s="237"/>
      <c r="F60" s="238"/>
    </row>
    <row r="61" spans="2:6" ht="17.25" customHeight="1">
      <c r="B61" s="239"/>
      <c r="C61" s="240"/>
      <c r="D61" s="240"/>
      <c r="E61" s="241"/>
      <c r="F61" s="238"/>
    </row>
    <row r="62" spans="2:6" ht="40.5" customHeight="1">
      <c r="B62" s="226"/>
      <c r="C62" s="242"/>
      <c r="D62" s="243"/>
      <c r="E62" s="244"/>
      <c r="F62" s="238"/>
    </row>
    <row r="63" spans="2:6" ht="33.75" customHeight="1">
      <c r="B63" s="239"/>
      <c r="C63" s="245"/>
      <c r="D63" s="245"/>
      <c r="E63" s="241"/>
      <c r="F63" s="238"/>
    </row>
    <row r="64" spans="2:6" ht="15" customHeight="1">
      <c r="B64" s="246" t="s">
        <v>123</v>
      </c>
      <c r="C64" s="94" t="s">
        <v>62</v>
      </c>
      <c r="D64" s="94"/>
      <c r="E64" s="247"/>
      <c r="F64" s="188"/>
    </row>
    <row r="65" spans="2:5" ht="29.25" customHeight="1">
      <c r="B65" s="248" t="s">
        <v>59</v>
      </c>
      <c r="C65" s="249" t="s">
        <v>61</v>
      </c>
      <c r="D65" s="249"/>
      <c r="E65" s="250"/>
    </row>
    <row r="66" ht="15">
      <c r="B66" s="251"/>
    </row>
    <row r="67" ht="15">
      <c r="F67" s="245"/>
    </row>
    <row r="68" ht="15">
      <c r="F68"/>
    </row>
    <row r="69" ht="15">
      <c r="F69"/>
    </row>
    <row r="72" ht="15">
      <c r="E72" s="187"/>
    </row>
  </sheetData>
  <sheetProtection/>
  <mergeCells count="5">
    <mergeCell ref="B1:E1"/>
    <mergeCell ref="B60:E60"/>
    <mergeCell ref="C61:D61"/>
    <mergeCell ref="C64:E64"/>
    <mergeCell ref="C65:E6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X55"/>
  <sheetViews>
    <sheetView showGridLines="0" zoomScalePageLayoutView="0" workbookViewId="0" topLeftCell="A1">
      <selection activeCell="G8" sqref="G8"/>
    </sheetView>
  </sheetViews>
  <sheetFormatPr defaultColWidth="11.421875" defaultRowHeight="12.75"/>
  <cols>
    <col min="1" max="1" width="1.57421875" style="0" customWidth="1"/>
    <col min="2" max="2" width="3.140625" style="0" customWidth="1"/>
    <col min="3" max="3" width="1.8515625" style="0" customWidth="1"/>
    <col min="4" max="4" width="0.5625" style="0" hidden="1" customWidth="1"/>
    <col min="5" max="5" width="4.00390625" style="0" customWidth="1"/>
    <col min="6" max="6" width="4.28125" style="0" customWidth="1"/>
    <col min="7" max="7" width="60.57421875" style="0" customWidth="1"/>
    <col min="8" max="8" width="2.421875" style="0" customWidth="1"/>
    <col min="9" max="9" width="13.140625" style="0" customWidth="1"/>
    <col min="10" max="10" width="2.00390625" style="0" customWidth="1"/>
    <col min="11" max="11" width="12.140625" style="0" customWidth="1"/>
    <col min="12" max="12" width="1.57421875" style="0" customWidth="1"/>
    <col min="13" max="13" width="3.28125" style="0" customWidth="1"/>
    <col min="14" max="14" width="8.140625" style="0" customWidth="1"/>
    <col min="15" max="15" width="5.00390625" style="0" customWidth="1"/>
    <col min="16" max="16" width="1.8515625" style="0" customWidth="1"/>
    <col min="17" max="17" width="2.00390625" style="0" customWidth="1"/>
    <col min="18" max="18" width="11.8515625" style="0" customWidth="1"/>
    <col min="19" max="19" width="2.421875" style="0" customWidth="1"/>
    <col min="20" max="20" width="4.28125" style="0" customWidth="1"/>
    <col min="21" max="21" width="6.7109375" style="0" customWidth="1"/>
    <col min="22" max="22" width="1.1484375" style="0" customWidth="1"/>
    <col min="23" max="23" width="15.7109375" style="0" customWidth="1"/>
    <col min="24" max="24" width="14.8515625" style="0" customWidth="1"/>
    <col min="25" max="25" width="5.00390625" style="0" customWidth="1"/>
    <col min="26" max="253" width="6.8515625" style="0" customWidth="1"/>
  </cols>
  <sheetData>
    <row r="1" spans="3:22" ht="15.75" customHeight="1">
      <c r="C1" s="252"/>
      <c r="D1" s="253"/>
      <c r="E1" s="253"/>
      <c r="F1" s="253"/>
      <c r="G1" s="254" t="s">
        <v>124</v>
      </c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5"/>
    </row>
    <row r="2" spans="3:22" ht="15" customHeight="1">
      <c r="C2" s="256"/>
      <c r="D2" s="257"/>
      <c r="E2" s="257"/>
      <c r="F2" s="257"/>
      <c r="G2" s="258" t="s">
        <v>183</v>
      </c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9"/>
    </row>
    <row r="3" spans="3:22" ht="27" customHeight="1">
      <c r="C3" s="260"/>
      <c r="D3" s="261"/>
      <c r="E3" s="261"/>
      <c r="F3" s="261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3"/>
    </row>
    <row r="4" spans="3:22" ht="13.5" customHeight="1">
      <c r="C4" s="264" t="s">
        <v>127</v>
      </c>
      <c r="D4" s="265"/>
      <c r="E4" s="265"/>
      <c r="F4" s="265"/>
      <c r="G4" s="266"/>
      <c r="H4" s="267"/>
      <c r="I4" s="265" t="s">
        <v>184</v>
      </c>
      <c r="J4" s="268"/>
      <c r="K4" s="269" t="s">
        <v>185</v>
      </c>
      <c r="L4" s="270"/>
      <c r="M4" s="271" t="s">
        <v>186</v>
      </c>
      <c r="N4" s="269"/>
      <c r="O4" s="269"/>
      <c r="P4" s="272"/>
      <c r="Q4" s="271" t="s">
        <v>187</v>
      </c>
      <c r="R4" s="272"/>
      <c r="S4" s="268"/>
      <c r="T4" s="269" t="s">
        <v>188</v>
      </c>
      <c r="U4" s="269"/>
      <c r="V4" s="270"/>
    </row>
    <row r="5" spans="3:22" ht="11.25" customHeight="1">
      <c r="C5" s="273"/>
      <c r="D5" s="267"/>
      <c r="E5" s="267"/>
      <c r="F5" s="267"/>
      <c r="G5" s="274"/>
      <c r="H5" s="267"/>
      <c r="I5" s="265"/>
      <c r="J5" s="273"/>
      <c r="K5" s="265"/>
      <c r="L5" s="274"/>
      <c r="M5" s="264"/>
      <c r="N5" s="265"/>
      <c r="O5" s="265"/>
      <c r="P5" s="266"/>
      <c r="Q5" s="264"/>
      <c r="R5" s="266"/>
      <c r="S5" s="273"/>
      <c r="T5" s="265"/>
      <c r="U5" s="265"/>
      <c r="V5" s="274"/>
    </row>
    <row r="6" spans="3:22" ht="11.25" customHeight="1">
      <c r="C6" s="275"/>
      <c r="D6" s="276"/>
      <c r="E6" s="276"/>
      <c r="F6" s="276"/>
      <c r="G6" s="277"/>
      <c r="H6" s="276"/>
      <c r="I6" s="278" t="s">
        <v>189</v>
      </c>
      <c r="J6" s="275"/>
      <c r="K6" s="278" t="s">
        <v>190</v>
      </c>
      <c r="L6" s="277"/>
      <c r="M6" s="279" t="s">
        <v>191</v>
      </c>
      <c r="N6" s="280"/>
      <c r="O6" s="280"/>
      <c r="P6" s="281"/>
      <c r="Q6" s="279" t="s">
        <v>192</v>
      </c>
      <c r="R6" s="281"/>
      <c r="S6" s="275"/>
      <c r="T6" s="280" t="s">
        <v>193</v>
      </c>
      <c r="U6" s="280"/>
      <c r="V6" s="277"/>
    </row>
    <row r="7" spans="3:22" ht="10.5" customHeight="1">
      <c r="C7" s="1"/>
      <c r="H7" s="282"/>
      <c r="I7" s="283"/>
      <c r="J7" s="1"/>
      <c r="L7" s="3"/>
      <c r="M7" s="282"/>
      <c r="N7" s="284"/>
      <c r="O7" s="284"/>
      <c r="P7" s="283"/>
      <c r="Q7" s="1"/>
      <c r="S7" s="1"/>
      <c r="V7" s="283"/>
    </row>
    <row r="8" spans="3:22" ht="1.5" customHeight="1">
      <c r="C8" s="1"/>
      <c r="H8" s="1"/>
      <c r="I8" s="3"/>
      <c r="J8" s="1"/>
      <c r="L8" s="3"/>
      <c r="M8" s="1"/>
      <c r="P8" s="3"/>
      <c r="Q8" s="1"/>
      <c r="S8" s="1"/>
      <c r="V8" s="3"/>
    </row>
    <row r="9" spans="3:24" ht="13.5" customHeight="1">
      <c r="C9" s="1"/>
      <c r="E9" s="285" t="s">
        <v>10</v>
      </c>
      <c r="F9" s="285"/>
      <c r="G9" s="285"/>
      <c r="H9" s="286">
        <f>H11+H27</f>
        <v>11604121894.199999</v>
      </c>
      <c r="I9" s="287"/>
      <c r="J9" s="1"/>
      <c r="K9" s="288">
        <f>K11+K27</f>
        <v>16977588797.94</v>
      </c>
      <c r="L9" s="287"/>
      <c r="M9" s="286">
        <f>M11+M27</f>
        <v>16134877088.1</v>
      </c>
      <c r="N9" s="288"/>
      <c r="O9" s="288"/>
      <c r="P9" s="287"/>
      <c r="Q9" s="286">
        <f>Q11+Q27</f>
        <v>12446833604.040003</v>
      </c>
      <c r="R9" s="287"/>
      <c r="S9" s="286">
        <f>S11+S27</f>
        <v>842711709.8400034</v>
      </c>
      <c r="T9" s="288"/>
      <c r="U9" s="288"/>
      <c r="V9" s="3"/>
      <c r="W9" s="288"/>
      <c r="X9" s="288"/>
    </row>
    <row r="10" spans="3:22" ht="3.75" customHeight="1" hidden="1">
      <c r="C10" s="1"/>
      <c r="H10" s="1"/>
      <c r="I10" s="3"/>
      <c r="J10" s="1"/>
      <c r="L10" s="3"/>
      <c r="M10" s="1"/>
      <c r="P10" s="3"/>
      <c r="Q10" s="289">
        <v>792576552.83</v>
      </c>
      <c r="R10" s="290"/>
      <c r="S10" s="1"/>
      <c r="V10" s="3"/>
    </row>
    <row r="11" spans="3:24" ht="12.75">
      <c r="C11" s="1"/>
      <c r="E11" s="285" t="s">
        <v>194</v>
      </c>
      <c r="F11" s="285"/>
      <c r="G11" s="285"/>
      <c r="H11" s="286">
        <f>H13+H15+H17+H21-H23</f>
        <v>677820297.1600001</v>
      </c>
      <c r="I11" s="287"/>
      <c r="J11" s="1"/>
      <c r="K11" s="288">
        <f>K13+K15+K17+K21+K23</f>
        <v>13474133693.76</v>
      </c>
      <c r="L11" s="287"/>
      <c r="M11" s="286">
        <f>M13+M15+M17+M21</f>
        <v>13664265837.32</v>
      </c>
      <c r="N11" s="288"/>
      <c r="O11" s="288"/>
      <c r="P11" s="287"/>
      <c r="Q11" s="286">
        <f>Q13+Q15+Q17+Q21-Q23</f>
        <v>487688153.6000021</v>
      </c>
      <c r="R11" s="287"/>
      <c r="S11" s="286">
        <f>S13+S15+S17+S21-S23</f>
        <v>-190132143.55999792</v>
      </c>
      <c r="T11" s="288"/>
      <c r="U11" s="288"/>
      <c r="V11" s="3"/>
      <c r="W11" s="17"/>
      <c r="X11" s="17"/>
    </row>
    <row r="12" spans="3:22" ht="0.75" customHeight="1">
      <c r="C12" s="1"/>
      <c r="H12" s="1"/>
      <c r="I12" s="3"/>
      <c r="J12" s="1"/>
      <c r="L12" s="3"/>
      <c r="M12" s="1"/>
      <c r="N12">
        <v>7852347462.09</v>
      </c>
      <c r="P12" s="3"/>
      <c r="Q12" s="289"/>
      <c r="R12" s="290"/>
      <c r="S12" s="1"/>
      <c r="V12" s="3"/>
    </row>
    <row r="13" spans="3:22" ht="12.75">
      <c r="C13" s="1"/>
      <c r="E13" s="291" t="s">
        <v>195</v>
      </c>
      <c r="F13" s="291"/>
      <c r="G13" s="291"/>
      <c r="H13" s="292">
        <v>614862737.07</v>
      </c>
      <c r="I13" s="293"/>
      <c r="J13" s="1"/>
      <c r="K13" s="294">
        <v>8780888606.95</v>
      </c>
      <c r="L13" s="293"/>
      <c r="M13" s="292">
        <v>8970495173.47</v>
      </c>
      <c r="N13" s="294"/>
      <c r="O13" s="294"/>
      <c r="P13" s="293"/>
      <c r="Q13" s="292">
        <f>+H13+K13-M13</f>
        <v>425256170.55000114</v>
      </c>
      <c r="R13" s="294"/>
      <c r="S13" s="292">
        <f>Q13-H13</f>
        <v>-189606566.5199989</v>
      </c>
      <c r="T13" s="294"/>
      <c r="U13" s="294"/>
      <c r="V13" s="3"/>
    </row>
    <row r="14" spans="3:22" ht="0.75" customHeight="1">
      <c r="C14" s="1"/>
      <c r="H14" s="1"/>
      <c r="I14" s="3"/>
      <c r="J14" s="1"/>
      <c r="L14" s="3"/>
      <c r="M14" s="1"/>
      <c r="P14" s="3"/>
      <c r="Q14" s="289"/>
      <c r="R14" s="290"/>
      <c r="S14" s="1"/>
      <c r="V14" s="3"/>
    </row>
    <row r="15" spans="3:22" ht="12.75">
      <c r="C15" s="1"/>
      <c r="E15" s="291" t="s">
        <v>196</v>
      </c>
      <c r="F15" s="291"/>
      <c r="G15" s="291"/>
      <c r="H15" s="292">
        <v>22023425.89</v>
      </c>
      <c r="I15" s="293"/>
      <c r="J15" s="1"/>
      <c r="K15" s="294">
        <v>4587905910.39</v>
      </c>
      <c r="L15" s="293"/>
      <c r="M15" s="292">
        <v>4585890890.03</v>
      </c>
      <c r="N15" s="294"/>
      <c r="O15" s="294"/>
      <c r="P15" s="293"/>
      <c r="Q15" s="292">
        <f>+H15+K15-M15</f>
        <v>24038446.250000954</v>
      </c>
      <c r="R15" s="293"/>
      <c r="S15" s="292">
        <f>Q15-H15</f>
        <v>2015020.360000953</v>
      </c>
      <c r="T15" s="294"/>
      <c r="U15" s="294"/>
      <c r="V15" s="3"/>
    </row>
    <row r="16" spans="3:22" ht="0.75" customHeight="1">
      <c r="C16" s="1"/>
      <c r="H16" s="1"/>
      <c r="I16" s="3"/>
      <c r="J16" s="1"/>
      <c r="L16" s="3"/>
      <c r="M16" s="1"/>
      <c r="P16" s="3"/>
      <c r="Q16" s="1"/>
      <c r="S16" s="1"/>
      <c r="V16" s="3"/>
    </row>
    <row r="17" spans="3:22" ht="14.25" customHeight="1">
      <c r="C17" s="1"/>
      <c r="E17" s="291" t="s">
        <v>197</v>
      </c>
      <c r="F17" s="291"/>
      <c r="G17" s="291"/>
      <c r="H17" s="292">
        <v>40439117.2</v>
      </c>
      <c r="I17" s="293"/>
      <c r="J17" s="1"/>
      <c r="K17" s="294">
        <v>101232979.23</v>
      </c>
      <c r="L17" s="293"/>
      <c r="M17" s="292">
        <v>105681159.63</v>
      </c>
      <c r="N17" s="294"/>
      <c r="O17" s="294"/>
      <c r="P17" s="293"/>
      <c r="Q17" s="292">
        <f>+H17+K17-M17</f>
        <v>35990936.80000001</v>
      </c>
      <c r="R17" s="293"/>
      <c r="S17" s="292">
        <f>Q17-H17</f>
        <v>-4448180.399999991</v>
      </c>
      <c r="T17" s="294"/>
      <c r="U17" s="294"/>
      <c r="V17" s="3"/>
    </row>
    <row r="18" spans="3:22" ht="0.75" customHeight="1">
      <c r="C18" s="1"/>
      <c r="H18" s="1"/>
      <c r="I18" s="3"/>
      <c r="J18" s="1"/>
      <c r="L18" s="3"/>
      <c r="M18" s="1"/>
      <c r="P18" s="3"/>
      <c r="Q18" s="1"/>
      <c r="S18" s="1"/>
      <c r="V18" s="3"/>
    </row>
    <row r="19" spans="3:23" ht="14.25" customHeight="1">
      <c r="C19" s="1"/>
      <c r="E19" s="291" t="s">
        <v>198</v>
      </c>
      <c r="F19" s="291"/>
      <c r="G19" s="291"/>
      <c r="H19" s="292">
        <v>0</v>
      </c>
      <c r="I19" s="293"/>
      <c r="J19" s="1"/>
      <c r="K19" s="294">
        <v>0</v>
      </c>
      <c r="L19" s="293"/>
      <c r="M19" s="292">
        <v>0</v>
      </c>
      <c r="N19" s="294"/>
      <c r="O19" s="294"/>
      <c r="P19" s="293"/>
      <c r="Q19" s="292">
        <f>H19+K19-M19</f>
        <v>0</v>
      </c>
      <c r="R19" s="293"/>
      <c r="S19" s="292">
        <f>Q19-H19</f>
        <v>0</v>
      </c>
      <c r="T19" s="294"/>
      <c r="U19" s="294"/>
      <c r="V19" s="3"/>
      <c r="W19" s="17"/>
    </row>
    <row r="20" spans="3:22" ht="0.75" customHeight="1">
      <c r="C20" s="1"/>
      <c r="H20" s="1"/>
      <c r="I20" s="3"/>
      <c r="J20" s="1"/>
      <c r="K20">
        <v>0</v>
      </c>
      <c r="L20" s="3"/>
      <c r="M20" s="1"/>
      <c r="P20" s="3"/>
      <c r="Q20" s="1"/>
      <c r="S20" s="1"/>
      <c r="V20" s="3"/>
    </row>
    <row r="21" spans="3:22" ht="14.25" customHeight="1">
      <c r="C21" s="1"/>
      <c r="E21" s="291" t="s">
        <v>199</v>
      </c>
      <c r="F21" s="291"/>
      <c r="G21" s="291"/>
      <c r="H21" s="292">
        <v>1510019.15</v>
      </c>
      <c r="I21" s="293"/>
      <c r="J21" s="1"/>
      <c r="K21" s="294">
        <v>3091195.04</v>
      </c>
      <c r="L21" s="293"/>
      <c r="M21" s="292">
        <v>2198614.19</v>
      </c>
      <c r="N21" s="294"/>
      <c r="O21" s="294"/>
      <c r="P21" s="293"/>
      <c r="Q21" s="292">
        <f>H21+K21-M21</f>
        <v>2402599.9999999995</v>
      </c>
      <c r="R21" s="293"/>
      <c r="S21" s="292">
        <f>Q21-H21</f>
        <v>892580.8499999996</v>
      </c>
      <c r="T21" s="294"/>
      <c r="U21" s="294"/>
      <c r="V21" s="3"/>
    </row>
    <row r="22" spans="3:22" ht="0.75" customHeight="1">
      <c r="C22" s="1"/>
      <c r="H22" s="1"/>
      <c r="I22" s="3">
        <v>1015002.15</v>
      </c>
      <c r="J22" s="1"/>
      <c r="L22" s="3"/>
      <c r="M22" s="1"/>
      <c r="P22" s="3"/>
      <c r="Q22" s="1"/>
      <c r="S22" s="1"/>
      <c r="V22" s="3"/>
    </row>
    <row r="23" spans="3:22" ht="14.25" customHeight="1">
      <c r="C23" s="1"/>
      <c r="E23" s="291" t="s">
        <v>200</v>
      </c>
      <c r="F23" s="291"/>
      <c r="G23" s="291"/>
      <c r="H23" s="295">
        <v>1015002.15</v>
      </c>
      <c r="I23" s="296"/>
      <c r="J23" s="1"/>
      <c r="K23" s="294">
        <v>1015002.15</v>
      </c>
      <c r="L23" s="293"/>
      <c r="M23" s="292">
        <v>0</v>
      </c>
      <c r="N23" s="294"/>
      <c r="O23" s="294"/>
      <c r="P23" s="293"/>
      <c r="Q23" s="297">
        <f>M23-K23+H23</f>
        <v>0</v>
      </c>
      <c r="R23" s="293"/>
      <c r="S23" s="292">
        <f>Q23-H23</f>
        <v>-1015002.15</v>
      </c>
      <c r="T23" s="294"/>
      <c r="U23" s="294"/>
      <c r="V23" s="3"/>
    </row>
    <row r="24" spans="3:22" ht="0.75" customHeight="1">
      <c r="C24" s="1"/>
      <c r="H24" s="1"/>
      <c r="I24" s="3"/>
      <c r="J24" s="1"/>
      <c r="L24" s="3"/>
      <c r="M24" s="1"/>
      <c r="P24" s="3"/>
      <c r="Q24" s="1"/>
      <c r="S24" s="1"/>
      <c r="V24" s="3"/>
    </row>
    <row r="25" spans="3:22" ht="14.25" customHeight="1">
      <c r="C25" s="1"/>
      <c r="E25" s="291" t="s">
        <v>201</v>
      </c>
      <c r="F25" s="291"/>
      <c r="G25" s="291"/>
      <c r="H25" s="292">
        <v>0</v>
      </c>
      <c r="I25" s="293"/>
      <c r="J25" s="1"/>
      <c r="K25" s="294">
        <v>0</v>
      </c>
      <c r="L25" s="293"/>
      <c r="M25" s="292">
        <v>0</v>
      </c>
      <c r="N25" s="294"/>
      <c r="O25" s="294"/>
      <c r="P25" s="293"/>
      <c r="Q25" s="292">
        <f>H25+K25-M25</f>
        <v>0</v>
      </c>
      <c r="R25" s="293"/>
      <c r="S25" s="292">
        <f>Q25-H25</f>
        <v>0</v>
      </c>
      <c r="T25" s="294"/>
      <c r="U25" s="294"/>
      <c r="V25" s="3"/>
    </row>
    <row r="26" spans="3:22" ht="2.25" customHeight="1">
      <c r="C26" s="1"/>
      <c r="H26" s="1"/>
      <c r="I26" s="3"/>
      <c r="J26" s="1"/>
      <c r="L26" s="3"/>
      <c r="M26" s="1"/>
      <c r="P26" s="3"/>
      <c r="Q26" s="1"/>
      <c r="S26" s="1"/>
      <c r="V26" s="3"/>
    </row>
    <row r="27" spans="3:24" ht="12.75">
      <c r="C27" s="1"/>
      <c r="E27" s="285" t="s">
        <v>202</v>
      </c>
      <c r="F27" s="285"/>
      <c r="G27" s="285"/>
      <c r="H27" s="286">
        <f>H29+H31+H33+H35+H37+H39</f>
        <v>10926301597.039999</v>
      </c>
      <c r="I27" s="287"/>
      <c r="J27" s="1"/>
      <c r="K27" s="288">
        <f>K29+K31+K33+K35+K37+K39+K43</f>
        <v>3503455104.1800003</v>
      </c>
      <c r="L27" s="287"/>
      <c r="M27" s="286">
        <f>M29+M31+M33+M35+M37+M39+M43</f>
        <v>2470611250.78</v>
      </c>
      <c r="N27" s="288"/>
      <c r="O27" s="288"/>
      <c r="P27" s="287"/>
      <c r="Q27" s="286">
        <f>Q29+Q31+Q33+Q35+Q37+Q39-Q43</f>
        <v>11959145450.44</v>
      </c>
      <c r="R27" s="287"/>
      <c r="S27" s="286">
        <f>S29+S31+S33+S35+S37+S39-S43</f>
        <v>1032843853.4000013</v>
      </c>
      <c r="T27" s="288"/>
      <c r="U27" s="288"/>
      <c r="V27" s="3"/>
      <c r="W27" s="288"/>
      <c r="X27" s="288"/>
    </row>
    <row r="28" spans="3:22" ht="0.75" customHeight="1">
      <c r="C28" s="1"/>
      <c r="H28" s="1"/>
      <c r="I28" s="3"/>
      <c r="J28" s="1"/>
      <c r="L28" s="3"/>
      <c r="M28" s="1"/>
      <c r="P28" s="3"/>
      <c r="Q28" s="1"/>
      <c r="S28" s="1"/>
      <c r="V28" s="3"/>
    </row>
    <row r="29" spans="3:24" ht="14.25" customHeight="1">
      <c r="C29" s="1"/>
      <c r="E29" s="291" t="s">
        <v>203</v>
      </c>
      <c r="F29" s="291"/>
      <c r="G29" s="291"/>
      <c r="H29" s="292">
        <v>852956563.49</v>
      </c>
      <c r="I29" s="293"/>
      <c r="J29" s="1"/>
      <c r="K29" s="294">
        <v>120282106.13</v>
      </c>
      <c r="L29" s="293"/>
      <c r="M29" s="292">
        <v>26587488.96</v>
      </c>
      <c r="N29" s="294"/>
      <c r="O29" s="294"/>
      <c r="P29" s="293"/>
      <c r="Q29" s="292">
        <f>+H29+K29-M29</f>
        <v>946651180.66</v>
      </c>
      <c r="R29" s="293"/>
      <c r="S29" s="292">
        <f>Q29-H29</f>
        <v>93694617.16999996</v>
      </c>
      <c r="T29" s="294"/>
      <c r="U29" s="294"/>
      <c r="V29" s="3"/>
      <c r="X29" s="17"/>
    </row>
    <row r="30" spans="3:22" ht="0.75" customHeight="1">
      <c r="C30" s="1"/>
      <c r="H30" s="1"/>
      <c r="I30" s="3"/>
      <c r="J30" s="1"/>
      <c r="L30" s="3"/>
      <c r="M30" s="1"/>
      <c r="P30" s="3">
        <v>1700287.07</v>
      </c>
      <c r="Q30" s="1"/>
      <c r="S30" s="1"/>
      <c r="V30" s="3"/>
    </row>
    <row r="31" spans="3:22" ht="14.25" customHeight="1">
      <c r="C31" s="1"/>
      <c r="E31" s="291" t="s">
        <v>204</v>
      </c>
      <c r="F31" s="291"/>
      <c r="G31" s="291"/>
      <c r="H31" s="292">
        <v>92227487.48</v>
      </c>
      <c r="I31" s="293"/>
      <c r="J31" s="1"/>
      <c r="K31" s="294">
        <v>34748110.91</v>
      </c>
      <c r="L31" s="293"/>
      <c r="M31" s="292">
        <v>16782425.92</v>
      </c>
      <c r="N31" s="294"/>
      <c r="O31" s="294"/>
      <c r="P31" s="293"/>
      <c r="Q31" s="292">
        <f>+H31+K31-M31</f>
        <v>110193172.47</v>
      </c>
      <c r="R31" s="293"/>
      <c r="S31" s="292">
        <f>Q31-H31</f>
        <v>17965684.989999995</v>
      </c>
      <c r="T31" s="294"/>
      <c r="U31" s="294"/>
      <c r="V31" s="3"/>
    </row>
    <row r="32" spans="3:22" ht="0.75" customHeight="1">
      <c r="C32" s="1"/>
      <c r="H32" s="1"/>
      <c r="I32" s="3"/>
      <c r="J32" s="1"/>
      <c r="L32" s="3"/>
      <c r="M32" s="1"/>
      <c r="P32" s="3"/>
      <c r="Q32" s="1"/>
      <c r="S32" s="1"/>
      <c r="V32" s="3"/>
    </row>
    <row r="33" spans="3:22" ht="14.25" customHeight="1">
      <c r="C33" s="1"/>
      <c r="E33" s="291" t="s">
        <v>205</v>
      </c>
      <c r="F33" s="291"/>
      <c r="G33" s="291"/>
      <c r="H33" s="292">
        <v>9801735313.56</v>
      </c>
      <c r="I33" s="293"/>
      <c r="J33" s="1"/>
      <c r="K33" s="294">
        <v>3257192011.87</v>
      </c>
      <c r="L33" s="293"/>
      <c r="M33" s="292">
        <v>2351216851.56</v>
      </c>
      <c r="N33" s="294"/>
      <c r="O33" s="294"/>
      <c r="P33" s="293"/>
      <c r="Q33" s="292">
        <f>+H33+K33-M33</f>
        <v>10707710473.87</v>
      </c>
      <c r="R33" s="293"/>
      <c r="S33" s="292">
        <f>Q33-H33</f>
        <v>905975160.3100014</v>
      </c>
      <c r="T33" s="294"/>
      <c r="U33" s="294"/>
      <c r="V33" s="3"/>
    </row>
    <row r="34" spans="3:22" ht="0.75" customHeight="1">
      <c r="C34" s="1"/>
      <c r="H34" s="1"/>
      <c r="I34" s="3"/>
      <c r="J34" s="1"/>
      <c r="L34" s="3"/>
      <c r="M34" s="1"/>
      <c r="P34" s="3">
        <v>2093382.31</v>
      </c>
      <c r="Q34" s="1"/>
      <c r="S34" s="1"/>
      <c r="V34" s="3"/>
    </row>
    <row r="35" spans="3:22" ht="14.25" customHeight="1">
      <c r="C35" s="1"/>
      <c r="E35" s="291" t="s">
        <v>206</v>
      </c>
      <c r="F35" s="291"/>
      <c r="G35" s="291"/>
      <c r="H35" s="292">
        <v>707338871.36</v>
      </c>
      <c r="I35" s="293"/>
      <c r="J35" s="1"/>
      <c r="K35" s="294">
        <v>79700572.3</v>
      </c>
      <c r="L35" s="293"/>
      <c r="M35" s="292">
        <v>11839685.63</v>
      </c>
      <c r="N35" s="294"/>
      <c r="O35" s="294"/>
      <c r="P35" s="293"/>
      <c r="Q35" s="292">
        <f>+H35+K35-M35</f>
        <v>775199758.03</v>
      </c>
      <c r="R35" s="293"/>
      <c r="S35" s="292">
        <f>Q35-H35</f>
        <v>67860886.66999996</v>
      </c>
      <c r="T35" s="294"/>
      <c r="U35" s="294"/>
      <c r="V35" s="3"/>
    </row>
    <row r="36" spans="3:22" ht="0.75" customHeight="1">
      <c r="C36" s="1"/>
      <c r="H36" s="1"/>
      <c r="I36" s="3"/>
      <c r="J36" s="1"/>
      <c r="L36" s="3"/>
      <c r="M36" s="1"/>
      <c r="P36" s="3"/>
      <c r="Q36" s="1"/>
      <c r="S36" s="1"/>
      <c r="V36" s="3"/>
    </row>
    <row r="37" spans="3:22" ht="14.25" customHeight="1">
      <c r="C37" s="1"/>
      <c r="E37" s="291" t="s">
        <v>207</v>
      </c>
      <c r="F37" s="291"/>
      <c r="G37" s="291"/>
      <c r="H37" s="292">
        <v>11848995.84</v>
      </c>
      <c r="I37" s="293"/>
      <c r="J37" s="1"/>
      <c r="K37" s="294">
        <v>9990295.36</v>
      </c>
      <c r="L37" s="293"/>
      <c r="M37" s="292">
        <v>2238759.31</v>
      </c>
      <c r="N37" s="294"/>
      <c r="O37" s="294"/>
      <c r="P37" s="293"/>
      <c r="Q37" s="292">
        <f>+H37+K37-M37</f>
        <v>19600531.89</v>
      </c>
      <c r="R37" s="293"/>
      <c r="S37" s="292">
        <f>Q37-H37</f>
        <v>7751536.050000001</v>
      </c>
      <c r="T37" s="294"/>
      <c r="U37" s="294"/>
      <c r="V37" s="3"/>
    </row>
    <row r="38" spans="3:22" ht="0.75" customHeight="1">
      <c r="C38" s="1"/>
      <c r="H38" s="1"/>
      <c r="I38" s="3"/>
      <c r="J38" s="1"/>
      <c r="L38" s="3"/>
      <c r="M38" s="1"/>
      <c r="P38" s="3"/>
      <c r="Q38" s="1"/>
      <c r="S38" s="1"/>
      <c r="V38" s="3"/>
    </row>
    <row r="39" spans="3:23" ht="14.25" customHeight="1">
      <c r="C39" s="1"/>
      <c r="E39" s="291" t="s">
        <v>208</v>
      </c>
      <c r="F39" s="291"/>
      <c r="G39" s="291"/>
      <c r="H39" s="295">
        <v>-539805634.69</v>
      </c>
      <c r="I39" s="296"/>
      <c r="J39" s="1"/>
      <c r="K39" s="294">
        <v>1399302.61</v>
      </c>
      <c r="L39" s="293"/>
      <c r="M39" s="292">
        <v>60931037.25</v>
      </c>
      <c r="N39" s="294"/>
      <c r="O39" s="294"/>
      <c r="P39" s="293"/>
      <c r="Q39" s="295">
        <f>+H39+K39-M39</f>
        <v>-599337369.33</v>
      </c>
      <c r="R39" s="296"/>
      <c r="S39" s="295">
        <f>Q39-H39</f>
        <v>-59531734.639999986</v>
      </c>
      <c r="T39" s="298"/>
      <c r="U39" s="298"/>
      <c r="V39" s="3"/>
      <c r="W39" s="17"/>
    </row>
    <row r="40" spans="3:22" ht="0.75" customHeight="1">
      <c r="C40" s="1"/>
      <c r="H40" s="1"/>
      <c r="I40" s="3"/>
      <c r="J40" s="1"/>
      <c r="L40" s="3"/>
      <c r="M40" s="1"/>
      <c r="P40" s="3"/>
      <c r="Q40" s="1"/>
      <c r="S40" s="1"/>
      <c r="V40" s="3"/>
    </row>
    <row r="41" spans="3:23" ht="14.25" customHeight="1">
      <c r="C41" s="1"/>
      <c r="E41" s="291" t="s">
        <v>209</v>
      </c>
      <c r="F41" s="291"/>
      <c r="G41" s="291"/>
      <c r="H41" s="292">
        <v>0</v>
      </c>
      <c r="I41" s="293"/>
      <c r="J41" s="1"/>
      <c r="K41" s="294">
        <v>0</v>
      </c>
      <c r="L41" s="293"/>
      <c r="M41" s="292">
        <v>0</v>
      </c>
      <c r="N41" s="294"/>
      <c r="O41" s="294"/>
      <c r="P41" s="293"/>
      <c r="Q41" s="292">
        <v>0</v>
      </c>
      <c r="R41" s="293"/>
      <c r="S41" s="292">
        <f>Q41-H41</f>
        <v>0</v>
      </c>
      <c r="T41" s="294"/>
      <c r="U41" s="294"/>
      <c r="V41" s="3"/>
      <c r="W41" s="17"/>
    </row>
    <row r="42" spans="3:22" ht="0.75" customHeight="1">
      <c r="C42" s="1"/>
      <c r="H42" s="1"/>
      <c r="I42" s="3"/>
      <c r="J42" s="1"/>
      <c r="L42" s="3"/>
      <c r="M42" s="1"/>
      <c r="P42" s="3"/>
      <c r="Q42" s="1"/>
      <c r="S42" s="1"/>
      <c r="V42" s="3"/>
    </row>
    <row r="43" spans="3:22" ht="14.25" customHeight="1">
      <c r="C43" s="1"/>
      <c r="E43" s="291" t="s">
        <v>210</v>
      </c>
      <c r="F43" s="291"/>
      <c r="G43" s="291"/>
      <c r="H43" s="292">
        <v>0</v>
      </c>
      <c r="I43" s="293"/>
      <c r="J43" s="1"/>
      <c r="K43" s="294">
        <v>142705</v>
      </c>
      <c r="L43" s="293"/>
      <c r="M43" s="292">
        <v>1015002.15</v>
      </c>
      <c r="N43" s="294"/>
      <c r="O43" s="294"/>
      <c r="P43" s="293"/>
      <c r="Q43" s="295">
        <f>-H43-K43+M43</f>
        <v>872297.15</v>
      </c>
      <c r="R43" s="296"/>
      <c r="S43" s="292">
        <f>Q43-H43</f>
        <v>872297.15</v>
      </c>
      <c r="T43" s="294"/>
      <c r="U43" s="294"/>
      <c r="V43" s="3"/>
    </row>
    <row r="44" spans="3:22" ht="0.75" customHeight="1">
      <c r="C44" s="1"/>
      <c r="H44" s="1"/>
      <c r="I44" s="3"/>
      <c r="J44" s="1"/>
      <c r="L44" s="3"/>
      <c r="M44" s="1"/>
      <c r="P44" s="3"/>
      <c r="Q44" s="1"/>
      <c r="S44" s="1"/>
      <c r="V44" s="3"/>
    </row>
    <row r="45" spans="3:22" ht="14.25" customHeight="1">
      <c r="C45" s="1"/>
      <c r="E45" s="291" t="s">
        <v>211</v>
      </c>
      <c r="F45" s="291"/>
      <c r="G45" s="291"/>
      <c r="H45" s="292">
        <v>0</v>
      </c>
      <c r="I45" s="293"/>
      <c r="J45" s="1"/>
      <c r="K45" s="294">
        <v>0</v>
      </c>
      <c r="L45" s="293"/>
      <c r="M45" s="292">
        <v>0</v>
      </c>
      <c r="N45" s="294"/>
      <c r="O45" s="294"/>
      <c r="P45" s="293"/>
      <c r="Q45" s="292">
        <v>0</v>
      </c>
      <c r="R45" s="293"/>
      <c r="S45" s="292">
        <f>Q45-H45</f>
        <v>0</v>
      </c>
      <c r="T45" s="294"/>
      <c r="U45" s="294"/>
      <c r="V45" s="3"/>
    </row>
    <row r="46" spans="3:22" ht="14.25" customHeight="1">
      <c r="C46" s="1"/>
      <c r="E46" s="299"/>
      <c r="F46" s="299"/>
      <c r="G46" s="299"/>
      <c r="H46" s="300"/>
      <c r="I46" s="301"/>
      <c r="J46" s="1"/>
      <c r="K46" s="302"/>
      <c r="L46" s="301"/>
      <c r="M46" s="300"/>
      <c r="N46" s="302"/>
      <c r="O46" s="302"/>
      <c r="P46" s="301"/>
      <c r="Q46" s="300"/>
      <c r="R46" s="302"/>
      <c r="S46" s="300"/>
      <c r="T46" s="302"/>
      <c r="U46" s="302"/>
      <c r="V46" s="3"/>
    </row>
    <row r="47" spans="3:22" ht="44.25" customHeight="1">
      <c r="C47" s="7"/>
      <c r="D47" s="8"/>
      <c r="E47" s="8"/>
      <c r="F47" s="8"/>
      <c r="G47" s="8"/>
      <c r="H47" s="7"/>
      <c r="I47" s="9"/>
      <c r="J47" s="7"/>
      <c r="K47" s="8"/>
      <c r="L47" s="9"/>
      <c r="M47" s="7"/>
      <c r="N47" s="8"/>
      <c r="O47" s="8"/>
      <c r="P47" s="9"/>
      <c r="Q47" s="7"/>
      <c r="R47" s="8"/>
      <c r="S47" s="7"/>
      <c r="T47" s="8"/>
      <c r="U47" s="8"/>
      <c r="V47" s="9"/>
    </row>
    <row r="48" ht="7.5" customHeight="1"/>
    <row r="49" spans="4:14" ht="18.75" customHeight="1">
      <c r="D49" s="303" t="s">
        <v>146</v>
      </c>
      <c r="E49" s="303"/>
      <c r="F49" s="303"/>
      <c r="G49" s="303"/>
      <c r="H49" s="303"/>
      <c r="I49" s="303"/>
      <c r="J49" s="303"/>
      <c r="K49" s="303"/>
      <c r="L49" s="303"/>
      <c r="M49" s="303"/>
      <c r="N49" s="303"/>
    </row>
    <row r="50" ht="18" customHeight="1">
      <c r="R50" s="17"/>
    </row>
    <row r="51" spans="7:17" ht="45" customHeight="1">
      <c r="G51" s="304"/>
      <c r="H51" s="305"/>
      <c r="I51" s="305"/>
      <c r="J51" s="305"/>
      <c r="K51" s="305"/>
      <c r="L51" s="305"/>
      <c r="M51" s="305"/>
      <c r="N51" s="305"/>
      <c r="O51" s="305"/>
      <c r="P51" s="305"/>
      <c r="Q51" s="305"/>
    </row>
    <row r="52" ht="33" customHeight="1"/>
    <row r="53" spans="7:21" ht="21" customHeight="1">
      <c r="G53" s="306" t="s">
        <v>147</v>
      </c>
      <c r="I53" s="306" t="s">
        <v>212</v>
      </c>
      <c r="J53" s="306"/>
      <c r="K53" s="306"/>
      <c r="L53" s="306"/>
      <c r="M53" s="306"/>
      <c r="N53" s="306"/>
      <c r="O53" s="306"/>
      <c r="P53" s="306"/>
      <c r="Q53" s="306"/>
      <c r="R53" s="306"/>
      <c r="S53" s="306"/>
      <c r="T53" s="306"/>
      <c r="U53" s="306"/>
    </row>
    <row r="54" spans="7:21" ht="12.75" customHeight="1">
      <c r="G54" s="306"/>
      <c r="I54" s="306"/>
      <c r="J54" s="306"/>
      <c r="K54" s="306"/>
      <c r="L54" s="306"/>
      <c r="M54" s="306"/>
      <c r="N54" s="306"/>
      <c r="O54" s="306"/>
      <c r="P54" s="306"/>
      <c r="Q54" s="306"/>
      <c r="R54" s="306"/>
      <c r="S54" s="306"/>
      <c r="T54" s="306"/>
      <c r="U54" s="306"/>
    </row>
    <row r="55" ht="12.75" customHeight="1">
      <c r="G55" s="306"/>
    </row>
  </sheetData>
  <sheetProtection/>
  <mergeCells count="130">
    <mergeCell ref="D49:N49"/>
    <mergeCell ref="G53:G55"/>
    <mergeCell ref="I53:U54"/>
    <mergeCell ref="E45:G45"/>
    <mergeCell ref="H45:I45"/>
    <mergeCell ref="K45:L45"/>
    <mergeCell ref="M45:P45"/>
    <mergeCell ref="Q45:R45"/>
    <mergeCell ref="S45:U45"/>
    <mergeCell ref="E43:G43"/>
    <mergeCell ref="H43:I43"/>
    <mergeCell ref="K43:L43"/>
    <mergeCell ref="M43:P43"/>
    <mergeCell ref="Q43:R43"/>
    <mergeCell ref="S43:U43"/>
    <mergeCell ref="E41:G41"/>
    <mergeCell ref="H41:I41"/>
    <mergeCell ref="K41:L41"/>
    <mergeCell ref="M41:P41"/>
    <mergeCell ref="Q41:R41"/>
    <mergeCell ref="S41:U41"/>
    <mergeCell ref="E39:G39"/>
    <mergeCell ref="H39:I39"/>
    <mergeCell ref="K39:L39"/>
    <mergeCell ref="M39:P39"/>
    <mergeCell ref="Q39:R39"/>
    <mergeCell ref="S39:U39"/>
    <mergeCell ref="E37:G37"/>
    <mergeCell ref="H37:I37"/>
    <mergeCell ref="K37:L37"/>
    <mergeCell ref="M37:P37"/>
    <mergeCell ref="Q37:R37"/>
    <mergeCell ref="S37:U37"/>
    <mergeCell ref="E35:G35"/>
    <mergeCell ref="H35:I35"/>
    <mergeCell ref="K35:L35"/>
    <mergeCell ref="M35:P35"/>
    <mergeCell ref="Q35:R35"/>
    <mergeCell ref="S35:U35"/>
    <mergeCell ref="E33:G33"/>
    <mergeCell ref="H33:I33"/>
    <mergeCell ref="K33:L33"/>
    <mergeCell ref="M33:P33"/>
    <mergeCell ref="Q33:R33"/>
    <mergeCell ref="S33:U33"/>
    <mergeCell ref="E31:G31"/>
    <mergeCell ref="H31:I31"/>
    <mergeCell ref="K31:L31"/>
    <mergeCell ref="M31:P31"/>
    <mergeCell ref="Q31:R31"/>
    <mergeCell ref="S31:U31"/>
    <mergeCell ref="W27:X27"/>
    <mergeCell ref="E29:G29"/>
    <mergeCell ref="H29:I29"/>
    <mergeCell ref="K29:L29"/>
    <mergeCell ref="M29:P29"/>
    <mergeCell ref="Q29:R29"/>
    <mergeCell ref="S29:U29"/>
    <mergeCell ref="E27:G27"/>
    <mergeCell ref="H27:I27"/>
    <mergeCell ref="K27:L27"/>
    <mergeCell ref="M27:P27"/>
    <mergeCell ref="Q27:R27"/>
    <mergeCell ref="S27:U27"/>
    <mergeCell ref="E25:G25"/>
    <mergeCell ref="H25:I25"/>
    <mergeCell ref="K25:L25"/>
    <mergeCell ref="M25:P25"/>
    <mergeCell ref="Q25:R25"/>
    <mergeCell ref="S25:U25"/>
    <mergeCell ref="E23:G23"/>
    <mergeCell ref="H23:I23"/>
    <mergeCell ref="K23:L23"/>
    <mergeCell ref="M23:P23"/>
    <mergeCell ref="Q23:R23"/>
    <mergeCell ref="S23:U23"/>
    <mergeCell ref="E21:G21"/>
    <mergeCell ref="H21:I21"/>
    <mergeCell ref="K21:L21"/>
    <mergeCell ref="M21:P21"/>
    <mergeCell ref="Q21:R21"/>
    <mergeCell ref="S21:U21"/>
    <mergeCell ref="E19:G19"/>
    <mergeCell ref="H19:I19"/>
    <mergeCell ref="K19:L19"/>
    <mergeCell ref="M19:P19"/>
    <mergeCell ref="Q19:R19"/>
    <mergeCell ref="S19:U19"/>
    <mergeCell ref="E17:G17"/>
    <mergeCell ref="H17:I17"/>
    <mergeCell ref="K17:L17"/>
    <mergeCell ref="M17:P17"/>
    <mergeCell ref="Q17:R17"/>
    <mergeCell ref="S17:U17"/>
    <mergeCell ref="E15:G15"/>
    <mergeCell ref="H15:I15"/>
    <mergeCell ref="K15:L15"/>
    <mergeCell ref="M15:P15"/>
    <mergeCell ref="Q15:R15"/>
    <mergeCell ref="S15:U15"/>
    <mergeCell ref="E13:G13"/>
    <mergeCell ref="H13:I13"/>
    <mergeCell ref="K13:L13"/>
    <mergeCell ref="M13:P13"/>
    <mergeCell ref="Q13:R13"/>
    <mergeCell ref="S13:U13"/>
    <mergeCell ref="W9:X9"/>
    <mergeCell ref="E11:G11"/>
    <mergeCell ref="H11:I11"/>
    <mergeCell ref="K11:L11"/>
    <mergeCell ref="M11:P11"/>
    <mergeCell ref="Q11:R11"/>
    <mergeCell ref="S11:U11"/>
    <mergeCell ref="M6:P6"/>
    <mergeCell ref="Q6:R6"/>
    <mergeCell ref="T6:U6"/>
    <mergeCell ref="E9:G9"/>
    <mergeCell ref="H9:I9"/>
    <mergeCell ref="K9:L9"/>
    <mergeCell ref="M9:P9"/>
    <mergeCell ref="Q9:R9"/>
    <mergeCell ref="S9:U9"/>
    <mergeCell ref="G1:V1"/>
    <mergeCell ref="G2:V3"/>
    <mergeCell ref="C4:G4"/>
    <mergeCell ref="I4:I5"/>
    <mergeCell ref="K4:K5"/>
    <mergeCell ref="M4:P5"/>
    <mergeCell ref="Q4:R5"/>
    <mergeCell ref="T4:U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zoomScalePageLayoutView="0" workbookViewId="0" topLeftCell="A1">
      <selection activeCell="L7" sqref="L7"/>
    </sheetView>
  </sheetViews>
  <sheetFormatPr defaultColWidth="6.8515625" defaultRowHeight="12.75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41" t="s">
        <v>213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2.75" customHeight="1">
      <c r="A3" s="44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46"/>
    </row>
    <row r="4" spans="1:14" ht="16.5" customHeight="1">
      <c r="A4" s="63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</row>
    <row r="5" spans="1:14" ht="11.25" customHeight="1">
      <c r="A5" s="307" t="s">
        <v>214</v>
      </c>
      <c r="B5" s="308"/>
      <c r="C5" s="308"/>
      <c r="D5" s="308"/>
      <c r="E5" s="308"/>
      <c r="F5" s="308"/>
      <c r="G5" s="309"/>
      <c r="H5" s="310" t="s">
        <v>215</v>
      </c>
      <c r="I5" s="309"/>
      <c r="J5" s="310" t="s">
        <v>216</v>
      </c>
      <c r="K5" s="309"/>
      <c r="L5" s="311" t="s">
        <v>217</v>
      </c>
      <c r="M5" s="310" t="s">
        <v>218</v>
      </c>
      <c r="N5" s="312"/>
    </row>
    <row r="6" spans="1:14" ht="15.75" customHeight="1">
      <c r="A6" s="313"/>
      <c r="B6" s="314"/>
      <c r="C6" s="314"/>
      <c r="D6" s="314"/>
      <c r="E6" s="314"/>
      <c r="F6" s="314"/>
      <c r="G6" s="315"/>
      <c r="H6" s="316"/>
      <c r="I6" s="317"/>
      <c r="J6" s="318"/>
      <c r="K6" s="315"/>
      <c r="L6" s="319"/>
      <c r="M6" s="320"/>
      <c r="N6" s="321"/>
    </row>
    <row r="7" spans="1:14" s="10" customFormat="1" ht="15.75" customHeight="1">
      <c r="A7" s="322" t="s">
        <v>219</v>
      </c>
      <c r="B7" s="323"/>
      <c r="C7" s="323"/>
      <c r="D7" s="323"/>
      <c r="E7" s="323"/>
      <c r="H7" s="324"/>
      <c r="I7" s="325"/>
      <c r="L7" s="326"/>
      <c r="N7" s="327"/>
    </row>
    <row r="8" spans="1:14" ht="12.75" customHeight="1">
      <c r="A8" s="1"/>
      <c r="B8" s="328" t="s">
        <v>220</v>
      </c>
      <c r="C8" s="328"/>
      <c r="D8" s="328"/>
      <c r="E8" s="329"/>
      <c r="F8" s="329"/>
      <c r="G8" s="330"/>
      <c r="H8" s="1"/>
      <c r="I8" s="331"/>
      <c r="L8" s="332"/>
      <c r="N8" s="3"/>
    </row>
    <row r="9" spans="1:14" ht="12.75" customHeight="1">
      <c r="A9" s="333" t="s">
        <v>221</v>
      </c>
      <c r="B9" s="334"/>
      <c r="C9" s="334"/>
      <c r="D9" s="334"/>
      <c r="E9" s="334"/>
      <c r="H9" s="1"/>
      <c r="I9" s="331"/>
      <c r="L9" s="335">
        <v>0</v>
      </c>
      <c r="M9" s="336">
        <v>0</v>
      </c>
      <c r="N9" s="54"/>
    </row>
    <row r="10" spans="1:14" ht="12.75" customHeight="1">
      <c r="A10" s="337" t="s">
        <v>222</v>
      </c>
      <c r="B10" s="338"/>
      <c r="C10" s="338"/>
      <c r="D10" s="338"/>
      <c r="E10" s="338"/>
      <c r="H10" s="1"/>
      <c r="I10" s="339" t="s">
        <v>223</v>
      </c>
      <c r="J10" s="340" t="s">
        <v>224</v>
      </c>
      <c r="K10" s="247"/>
      <c r="L10" s="341">
        <v>0</v>
      </c>
      <c r="M10" s="342">
        <v>0</v>
      </c>
      <c r="N10" s="54"/>
    </row>
    <row r="11" spans="1:14" ht="12.75" customHeight="1">
      <c r="A11" s="337" t="s">
        <v>225</v>
      </c>
      <c r="B11" s="338"/>
      <c r="C11" s="338"/>
      <c r="D11" s="338"/>
      <c r="E11" s="338"/>
      <c r="H11" s="1"/>
      <c r="I11" s="339" t="s">
        <v>223</v>
      </c>
      <c r="J11" s="343"/>
      <c r="L11" s="341">
        <v>0</v>
      </c>
      <c r="M11" s="342">
        <v>0</v>
      </c>
      <c r="N11" s="54"/>
    </row>
    <row r="12" spans="1:14" ht="12.75" customHeight="1">
      <c r="A12" s="337" t="s">
        <v>226</v>
      </c>
      <c r="B12" s="338"/>
      <c r="C12" s="338"/>
      <c r="D12" s="338"/>
      <c r="E12" s="338"/>
      <c r="H12" s="1"/>
      <c r="I12" s="339" t="s">
        <v>223</v>
      </c>
      <c r="J12" s="343"/>
      <c r="L12" s="341">
        <v>0</v>
      </c>
      <c r="M12" s="342">
        <v>0</v>
      </c>
      <c r="N12" s="54"/>
    </row>
    <row r="13" spans="1:14" ht="12.75" customHeight="1">
      <c r="A13" s="71"/>
      <c r="B13" s="74"/>
      <c r="C13" s="74"/>
      <c r="D13" s="74"/>
      <c r="E13" s="74"/>
      <c r="H13" s="1"/>
      <c r="I13" s="339"/>
      <c r="J13" s="343"/>
      <c r="L13" s="341"/>
      <c r="M13" s="344"/>
      <c r="N13" s="345"/>
    </row>
    <row r="14" spans="1:14" ht="12.75" customHeight="1">
      <c r="A14" s="333" t="s">
        <v>227</v>
      </c>
      <c r="B14" s="334"/>
      <c r="C14" s="334"/>
      <c r="D14" s="334"/>
      <c r="E14" s="334"/>
      <c r="H14" s="1"/>
      <c r="I14" s="331"/>
      <c r="L14" s="335">
        <v>0</v>
      </c>
      <c r="M14" s="336">
        <v>0</v>
      </c>
      <c r="N14" s="54"/>
    </row>
    <row r="15" spans="1:14" ht="12.75" customHeight="1">
      <c r="A15" s="337" t="s">
        <v>228</v>
      </c>
      <c r="B15" s="338"/>
      <c r="C15" s="338"/>
      <c r="D15" s="338"/>
      <c r="E15" s="338"/>
      <c r="H15" s="1"/>
      <c r="I15" s="339" t="s">
        <v>223</v>
      </c>
      <c r="J15" s="343"/>
      <c r="L15" s="341">
        <v>0</v>
      </c>
      <c r="M15" s="342">
        <v>0</v>
      </c>
      <c r="N15" s="54"/>
    </row>
    <row r="16" spans="1:14" ht="12.75" customHeight="1">
      <c r="A16" s="337" t="s">
        <v>229</v>
      </c>
      <c r="B16" s="338"/>
      <c r="C16" s="338"/>
      <c r="D16" s="338"/>
      <c r="E16" s="338"/>
      <c r="H16" s="1"/>
      <c r="I16" s="339" t="s">
        <v>223</v>
      </c>
      <c r="J16" s="343"/>
      <c r="L16" s="341">
        <v>0</v>
      </c>
      <c r="M16" s="342">
        <v>0</v>
      </c>
      <c r="N16" s="54"/>
    </row>
    <row r="17" spans="1:14" ht="12.75" customHeight="1">
      <c r="A17" s="337" t="s">
        <v>225</v>
      </c>
      <c r="B17" s="338"/>
      <c r="C17" s="338"/>
      <c r="D17" s="338"/>
      <c r="E17" s="338"/>
      <c r="H17" s="1"/>
      <c r="I17" s="339" t="s">
        <v>223</v>
      </c>
      <c r="J17" s="343"/>
      <c r="L17" s="341">
        <v>0</v>
      </c>
      <c r="M17" s="342">
        <v>0</v>
      </c>
      <c r="N17" s="54"/>
    </row>
    <row r="18" spans="1:14" ht="12.75" customHeight="1">
      <c r="A18" s="337" t="s">
        <v>230</v>
      </c>
      <c r="B18" s="338"/>
      <c r="C18" s="338"/>
      <c r="D18" s="338"/>
      <c r="E18" s="338"/>
      <c r="H18" s="1"/>
      <c r="I18" s="339" t="s">
        <v>223</v>
      </c>
      <c r="J18" s="343"/>
      <c r="L18" s="341">
        <v>0</v>
      </c>
      <c r="M18" s="342">
        <v>0</v>
      </c>
      <c r="N18" s="54"/>
    </row>
    <row r="19" spans="1:14" ht="12.75" customHeight="1">
      <c r="A19" s="346" t="s">
        <v>231</v>
      </c>
      <c r="B19" s="347"/>
      <c r="C19" s="347"/>
      <c r="D19" s="347"/>
      <c r="E19" s="347"/>
      <c r="F19" s="348"/>
      <c r="H19" s="1"/>
      <c r="I19" s="331"/>
      <c r="L19" s="335">
        <v>0</v>
      </c>
      <c r="M19" s="336">
        <v>0</v>
      </c>
      <c r="N19" s="54"/>
    </row>
    <row r="20" spans="1:14" ht="12.75" customHeight="1">
      <c r="A20" s="1"/>
      <c r="B20" s="328" t="s">
        <v>232</v>
      </c>
      <c r="C20" s="328"/>
      <c r="D20" s="328"/>
      <c r="E20" s="329"/>
      <c r="F20" s="329"/>
      <c r="G20" s="330"/>
      <c r="H20" s="1"/>
      <c r="I20" s="331"/>
      <c r="L20" s="332"/>
      <c r="N20" s="3"/>
    </row>
    <row r="21" spans="1:14" ht="12.75" customHeight="1">
      <c r="A21" s="333" t="s">
        <v>221</v>
      </c>
      <c r="B21" s="334"/>
      <c r="C21" s="334"/>
      <c r="D21" s="334"/>
      <c r="E21" s="334"/>
      <c r="H21" s="1"/>
      <c r="I21" s="331"/>
      <c r="L21" s="335">
        <v>0</v>
      </c>
      <c r="M21" s="336">
        <v>0</v>
      </c>
      <c r="N21" s="54"/>
    </row>
    <row r="22" spans="1:14" ht="12.75" customHeight="1">
      <c r="A22" s="337" t="s">
        <v>222</v>
      </c>
      <c r="B22" s="338"/>
      <c r="C22" s="338"/>
      <c r="D22" s="338"/>
      <c r="E22" s="338"/>
      <c r="H22" s="1"/>
      <c r="I22" s="339" t="s">
        <v>223</v>
      </c>
      <c r="J22" s="340" t="s">
        <v>224</v>
      </c>
      <c r="K22" s="247"/>
      <c r="L22" s="341">
        <v>0</v>
      </c>
      <c r="M22" s="342">
        <v>0</v>
      </c>
      <c r="N22" s="54"/>
    </row>
    <row r="23" spans="1:14" ht="12.75" customHeight="1">
      <c r="A23" s="337" t="s">
        <v>225</v>
      </c>
      <c r="B23" s="338"/>
      <c r="C23" s="338"/>
      <c r="D23" s="338"/>
      <c r="E23" s="338"/>
      <c r="H23" s="1"/>
      <c r="I23" s="339" t="s">
        <v>223</v>
      </c>
      <c r="J23" s="343"/>
      <c r="L23" s="341">
        <v>0</v>
      </c>
      <c r="M23" s="342">
        <v>0</v>
      </c>
      <c r="N23" s="54"/>
    </row>
    <row r="24" spans="1:14" ht="12.75" customHeight="1">
      <c r="A24" s="337" t="s">
        <v>230</v>
      </c>
      <c r="B24" s="338"/>
      <c r="C24" s="338"/>
      <c r="D24" s="338"/>
      <c r="E24" s="338"/>
      <c r="H24" s="1"/>
      <c r="I24" s="339" t="s">
        <v>223</v>
      </c>
      <c r="J24" s="343"/>
      <c r="L24" s="341">
        <v>0</v>
      </c>
      <c r="M24" s="342">
        <v>0</v>
      </c>
      <c r="N24" s="54"/>
    </row>
    <row r="25" spans="1:14" ht="12.75" customHeight="1">
      <c r="A25" s="71"/>
      <c r="B25" s="74"/>
      <c r="C25" s="74"/>
      <c r="D25" s="74"/>
      <c r="E25" s="74"/>
      <c r="H25" s="1"/>
      <c r="I25" s="339"/>
      <c r="J25" s="343"/>
      <c r="L25" s="341"/>
      <c r="M25" s="344"/>
      <c r="N25" s="345"/>
    </row>
    <row r="26" spans="1:14" ht="12.75" customHeight="1">
      <c r="A26" s="333" t="s">
        <v>227</v>
      </c>
      <c r="B26" s="334"/>
      <c r="C26" s="334"/>
      <c r="D26" s="334"/>
      <c r="E26" s="334"/>
      <c r="H26" s="1"/>
      <c r="I26" s="331"/>
      <c r="L26" s="335">
        <v>0</v>
      </c>
      <c r="M26" s="336">
        <v>0</v>
      </c>
      <c r="N26" s="54"/>
    </row>
    <row r="27" spans="1:14" ht="12.75" customHeight="1">
      <c r="A27" s="337" t="s">
        <v>228</v>
      </c>
      <c r="B27" s="338"/>
      <c r="C27" s="338"/>
      <c r="D27" s="338"/>
      <c r="E27" s="338"/>
      <c r="H27" s="1"/>
      <c r="I27" s="339" t="s">
        <v>223</v>
      </c>
      <c r="J27" s="343"/>
      <c r="L27" s="341">
        <v>0</v>
      </c>
      <c r="M27" s="342">
        <v>0</v>
      </c>
      <c r="N27" s="54"/>
    </row>
    <row r="28" spans="1:14" ht="12.75" customHeight="1">
      <c r="A28" s="337" t="s">
        <v>229</v>
      </c>
      <c r="B28" s="338"/>
      <c r="C28" s="338"/>
      <c r="D28" s="338"/>
      <c r="E28" s="338"/>
      <c r="H28" s="1"/>
      <c r="I28" s="339" t="s">
        <v>223</v>
      </c>
      <c r="J28" s="343"/>
      <c r="L28" s="341">
        <v>0</v>
      </c>
      <c r="M28" s="342">
        <v>0</v>
      </c>
      <c r="N28" s="54"/>
    </row>
    <row r="29" spans="1:14" ht="12.75" customHeight="1">
      <c r="A29" s="337" t="s">
        <v>225</v>
      </c>
      <c r="B29" s="338"/>
      <c r="C29" s="338"/>
      <c r="D29" s="338"/>
      <c r="E29" s="338"/>
      <c r="H29" s="1"/>
      <c r="I29" s="339" t="s">
        <v>223</v>
      </c>
      <c r="J29" s="343"/>
      <c r="L29" s="341">
        <v>0</v>
      </c>
      <c r="M29" s="342">
        <v>0</v>
      </c>
      <c r="N29" s="54"/>
    </row>
    <row r="30" spans="1:14" ht="12.75" customHeight="1">
      <c r="A30" s="337" t="s">
        <v>230</v>
      </c>
      <c r="B30" s="338"/>
      <c r="C30" s="338"/>
      <c r="D30" s="338"/>
      <c r="E30" s="338"/>
      <c r="H30" s="1"/>
      <c r="I30" s="339" t="s">
        <v>223</v>
      </c>
      <c r="J30" s="343"/>
      <c r="L30" s="341">
        <v>0</v>
      </c>
      <c r="M30" s="342">
        <v>0</v>
      </c>
      <c r="N30" s="54"/>
    </row>
    <row r="31" spans="1:14" ht="12.75" customHeight="1">
      <c r="A31" s="346" t="s">
        <v>233</v>
      </c>
      <c r="B31" s="347"/>
      <c r="C31" s="347"/>
      <c r="D31" s="347"/>
      <c r="E31" s="347"/>
      <c r="F31" s="348"/>
      <c r="H31" s="1"/>
      <c r="I31" s="331"/>
      <c r="L31" s="335">
        <v>0</v>
      </c>
      <c r="M31" s="336">
        <v>0</v>
      </c>
      <c r="N31" s="54"/>
    </row>
    <row r="32" spans="1:14" ht="12.75" customHeight="1">
      <c r="A32" s="1"/>
      <c r="B32" s="349"/>
      <c r="C32" s="349"/>
      <c r="D32" s="349"/>
      <c r="E32" s="349"/>
      <c r="F32" s="349"/>
      <c r="H32" s="1"/>
      <c r="I32" s="331"/>
      <c r="L32" s="335"/>
      <c r="M32" s="350"/>
      <c r="N32" s="351"/>
    </row>
    <row r="33" spans="1:14" ht="12.75" customHeight="1">
      <c r="A33" s="352" t="s">
        <v>234</v>
      </c>
      <c r="B33" s="353"/>
      <c r="C33" s="353"/>
      <c r="D33" s="353"/>
      <c r="H33" s="1"/>
      <c r="I33" s="331"/>
      <c r="L33" s="335">
        <v>8031681434.69</v>
      </c>
      <c r="M33" s="354">
        <v>8293646117.31</v>
      </c>
      <c r="N33" s="355"/>
    </row>
    <row r="34" spans="1:26" ht="7.5" customHeight="1">
      <c r="A34" s="1"/>
      <c r="H34" s="1"/>
      <c r="I34" s="331"/>
      <c r="L34" s="332"/>
      <c r="N34" s="3"/>
      <c r="Q34" s="356"/>
      <c r="R34" s="356"/>
      <c r="S34" s="356"/>
      <c r="T34" s="356"/>
      <c r="U34" s="356"/>
      <c r="V34" s="356"/>
      <c r="W34" s="356"/>
      <c r="X34" s="356"/>
      <c r="Y34" s="356"/>
      <c r="Z34" s="356"/>
    </row>
    <row r="35" spans="1:26" ht="12.75" customHeight="1">
      <c r="A35" s="1"/>
      <c r="B35" s="353" t="s">
        <v>235</v>
      </c>
      <c r="C35" s="353"/>
      <c r="D35" s="353"/>
      <c r="E35" s="353"/>
      <c r="F35" s="353"/>
      <c r="H35" s="1"/>
      <c r="I35" s="331"/>
      <c r="L35" s="335">
        <f>+L33</f>
        <v>8031681434.69</v>
      </c>
      <c r="M35" s="354">
        <f>M19+M31+M33</f>
        <v>8293646117.31</v>
      </c>
      <c r="N35" s="54"/>
      <c r="P35" s="187"/>
      <c r="Q35" s="356"/>
      <c r="R35" s="356"/>
      <c r="S35" s="356"/>
      <c r="T35" s="356"/>
      <c r="U35" s="356"/>
      <c r="V35" s="356"/>
      <c r="W35" s="356"/>
      <c r="X35" s="356"/>
      <c r="Y35" s="356"/>
      <c r="Z35" s="356"/>
    </row>
    <row r="36" spans="1:25" ht="12.75" customHeight="1">
      <c r="A36" s="7"/>
      <c r="B36" s="8"/>
      <c r="C36" s="8"/>
      <c r="D36" s="8"/>
      <c r="E36" s="8"/>
      <c r="F36" s="8"/>
      <c r="G36" s="8"/>
      <c r="H36" s="7"/>
      <c r="I36" s="357"/>
      <c r="J36" s="8"/>
      <c r="K36" s="8"/>
      <c r="L36" s="358"/>
      <c r="M36" s="8"/>
      <c r="N36" s="9"/>
      <c r="P36" s="359"/>
      <c r="Q36" s="359"/>
      <c r="R36" s="359"/>
      <c r="S36" s="359"/>
      <c r="T36" s="359"/>
      <c r="V36" s="359"/>
      <c r="W36" s="359"/>
      <c r="X36" s="359"/>
      <c r="Y36" s="359"/>
    </row>
    <row r="37" spans="1:26" ht="25.5" customHeight="1">
      <c r="A37" s="360" t="s">
        <v>182</v>
      </c>
      <c r="B37" s="360"/>
      <c r="C37" s="360"/>
      <c r="D37" s="360"/>
      <c r="E37" s="360"/>
      <c r="F37" s="360"/>
      <c r="G37" s="360"/>
      <c r="H37" s="360"/>
      <c r="I37" s="360"/>
      <c r="J37" s="360"/>
      <c r="K37" s="360"/>
      <c r="L37" s="360"/>
      <c r="M37" s="360"/>
      <c r="P37" s="187"/>
      <c r="Q37" s="356"/>
      <c r="R37" s="356"/>
      <c r="S37" s="356"/>
      <c r="T37" s="356"/>
      <c r="U37" s="356"/>
      <c r="V37" s="356"/>
      <c r="W37" s="356"/>
      <c r="X37" s="356"/>
      <c r="Y37" s="356"/>
      <c r="Z37" s="356"/>
    </row>
    <row r="38" spans="17:26" ht="68.25" customHeight="1">
      <c r="Q38" s="356"/>
      <c r="R38" s="356"/>
      <c r="S38" s="356"/>
      <c r="T38" s="356"/>
      <c r="U38" s="356"/>
      <c r="V38" s="356"/>
      <c r="W38" s="356"/>
      <c r="X38" s="356"/>
      <c r="Y38" s="356"/>
      <c r="Z38" s="356"/>
    </row>
    <row r="39" spans="2:26" ht="12.75" customHeight="1">
      <c r="B39" s="59" t="s">
        <v>123</v>
      </c>
      <c r="C39" s="59"/>
      <c r="D39" s="59"/>
      <c r="E39" s="59"/>
      <c r="F39" s="59"/>
      <c r="G39" s="59"/>
      <c r="H39" s="59"/>
      <c r="I39" s="59"/>
      <c r="K39" s="59" t="s">
        <v>62</v>
      </c>
      <c r="L39" s="59"/>
      <c r="M39" s="59"/>
      <c r="Q39" s="356"/>
      <c r="R39" s="356"/>
      <c r="S39" s="356"/>
      <c r="T39" s="356"/>
      <c r="U39" s="356"/>
      <c r="V39" s="356"/>
      <c r="W39" s="356"/>
      <c r="X39" s="356"/>
      <c r="Y39" s="356"/>
      <c r="Z39" s="356"/>
    </row>
    <row r="40" spans="2:26" ht="16.5" customHeight="1">
      <c r="B40" s="61" t="s">
        <v>59</v>
      </c>
      <c r="C40" s="61"/>
      <c r="D40" s="61"/>
      <c r="E40" s="61"/>
      <c r="F40" s="61"/>
      <c r="G40" s="61"/>
      <c r="H40" s="61"/>
      <c r="I40" s="61"/>
      <c r="K40" s="61" t="s">
        <v>61</v>
      </c>
      <c r="L40" s="61"/>
      <c r="M40" s="61"/>
      <c r="Q40" s="356"/>
      <c r="R40" s="356"/>
      <c r="S40" s="356"/>
      <c r="T40" s="356"/>
      <c r="U40" s="356"/>
      <c r="V40" s="356"/>
      <c r="W40" s="356"/>
      <c r="X40" s="356"/>
      <c r="Y40" s="356"/>
      <c r="Z40" s="356"/>
    </row>
    <row r="41" ht="30.75" customHeight="1"/>
  </sheetData>
  <sheetProtection/>
  <mergeCells count="62">
    <mergeCell ref="A37:M37"/>
    <mergeCell ref="B39:I39"/>
    <mergeCell ref="K39:M39"/>
    <mergeCell ref="B40:I40"/>
    <mergeCell ref="K40:M40"/>
    <mergeCell ref="A33:D33"/>
    <mergeCell ref="M33:N33"/>
    <mergeCell ref="B35:F35"/>
    <mergeCell ref="M35:N35"/>
    <mergeCell ref="P36:T36"/>
    <mergeCell ref="V36:Y36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2021-01-12T14:48:43Z</cp:lastPrinted>
  <dcterms:created xsi:type="dcterms:W3CDTF">2016-01-07T17:14:45Z</dcterms:created>
  <dcterms:modified xsi:type="dcterms:W3CDTF">2021-01-25T20:05:38Z</dcterms:modified>
  <cp:category/>
  <cp:version/>
  <cp:contentType/>
  <cp:contentStatus/>
</cp:coreProperties>
</file>