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3" i="1" l="1"/>
  <c r="S15" i="1"/>
  <c r="S17" i="1"/>
  <c r="S21" i="1"/>
  <c r="Q23" i="1"/>
  <c r="S19" i="1" l="1"/>
  <c r="S25" i="1"/>
  <c r="S13" i="1"/>
  <c r="H9" i="1"/>
  <c r="Q37" i="1" l="1"/>
  <c r="Q39" i="1"/>
  <c r="S39" i="1" s="1"/>
  <c r="S9" i="1" l="1"/>
  <c r="Q21" i="1" l="1"/>
  <c r="S11" i="1" l="1"/>
  <c r="S45" i="1"/>
  <c r="S43" i="1"/>
  <c r="S41" i="1"/>
  <c r="S37" i="1"/>
  <c r="Q35" i="1"/>
  <c r="S35" i="1" s="1"/>
  <c r="Q33" i="1"/>
  <c r="S33" i="1" s="1"/>
  <c r="Q31" i="1"/>
  <c r="S31" i="1" s="1"/>
  <c r="Q29" i="1"/>
  <c r="Q27" i="1" l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<sst xmlns="http://schemas.openxmlformats.org/spreadsheetml/2006/main" count="35" uniqueCount="35">
  <si>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</si>
  <si>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</si>
  <si>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</si>
  <si>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</si>
  <si>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</si>
  <si>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</si>
  <si>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</si>
  <si>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</si>
  <si>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</si>
  <si>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</si>
  <si>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</si>
  <si>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</si>
  <si>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</si>
  <si>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</si>
  <si>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</si>
  <si>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</si>
  <si>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</si>
  <si>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</si>
  <si>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</si>
  <si>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</si>
  <si>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</si>
  <si>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</si>
  <si>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</si>
  <si>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</si>
  <si>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</si>
  <si>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</si>
  <si>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</si>
  <si>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</si>
  <si>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</si>
  <si>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</si>
  <si>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</si>
  <si>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</si>
  <si>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</si>
  <si>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</si>
  <si>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 xml:space="preserve">ESTADO ANALÍTICO DEL ACTIVO                                                                                                                                                                                                                                                            DEL 1 DE ENERO AL 30 DE A SEPTIEMBRE DE 2019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</si>
</sst>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4"/>
  <sheetViews>
    <sheetView showGridLines="0" tabSelected="1" zoomScaleNormal="100" workbookViewId="0">
      <selection activeCell="Q11" sqref="Q11:R11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4" ht="15.75" customHeight="1">
      <c r="C1" s="23"/>
      <c r="D1" s="24"/>
      <c r="E1" s="24"/>
      <c r="F1" s="24"/>
      <c r="G1" s="57" t="s">
        <v>33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3:24" ht="15" customHeight="1">
      <c r="C2" s="25"/>
      <c r="D2" s="26"/>
      <c r="E2" s="26"/>
      <c r="F2" s="26"/>
      <c r="G2" s="59" t="s">
        <v>34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3:24" ht="27" customHeight="1">
      <c r="C3" s="27"/>
      <c r="D3" s="28"/>
      <c r="E3" s="28"/>
      <c r="F3" s="2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3:24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6" t="s">
        <v>2</v>
      </c>
      <c r="L4" s="13"/>
      <c r="M4" s="70" t="s">
        <v>3</v>
      </c>
      <c r="N4" s="66"/>
      <c r="O4" s="66"/>
      <c r="P4" s="71"/>
      <c r="Q4" s="70" t="s">
        <v>4</v>
      </c>
      <c r="R4" s="71"/>
      <c r="S4" s="12"/>
      <c r="T4" s="66" t="s">
        <v>5</v>
      </c>
      <c r="U4" s="66"/>
      <c r="V4" s="13"/>
    </row>
    <row r="5" spans="3:24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67" t="s">
        <v>8</v>
      </c>
      <c r="N6" s="69"/>
      <c r="O6" s="69"/>
      <c r="P6" s="68"/>
      <c r="Q6" s="67" t="s">
        <v>9</v>
      </c>
      <c r="R6" s="68"/>
      <c r="S6" s="15"/>
      <c r="T6" s="69" t="s">
        <v>10</v>
      </c>
      <c r="U6" s="69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3" t="s">
        <v>11</v>
      </c>
      <c r="F9" s="53"/>
      <c r="G9" s="53"/>
      <c r="H9" s="54">
        <f>H11+H27</f>
        <v>10653989037.42</v>
      </c>
      <c r="I9" s="55"/>
      <c r="J9" s="3"/>
      <c r="K9" s="56">
        <v>13929618652.280001</v>
      </c>
      <c r="L9" s="55"/>
      <c r="M9" s="54">
        <v>12600757986.790001</v>
      </c>
      <c r="N9" s="56"/>
      <c r="O9" s="56"/>
      <c r="P9" s="55"/>
      <c r="Q9" s="54">
        <v>11982849702.91</v>
      </c>
      <c r="R9" s="55"/>
      <c r="S9" s="54">
        <f>Q9-H9</f>
        <v>1328860665.4899998</v>
      </c>
      <c r="T9" s="56"/>
      <c r="U9" s="56"/>
      <c r="V9" s="5"/>
      <c r="W9" s="54"/>
      <c r="X9" s="56"/>
    </row>
    <row r="10" spans="3:24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53" t="s">
        <v>12</v>
      </c>
      <c r="F11" s="53"/>
      <c r="G11" s="53"/>
      <c r="H11" s="54">
        <v>320719186.36000001</v>
      </c>
      <c r="I11" s="55"/>
      <c r="J11" s="3"/>
      <c r="K11" s="56">
        <v>11731534974.82</v>
      </c>
      <c r="L11" s="55"/>
      <c r="M11" s="54">
        <v>11258677608.35</v>
      </c>
      <c r="N11" s="56"/>
      <c r="O11" s="56"/>
      <c r="P11" s="55"/>
      <c r="Q11" s="54">
        <v>793576552.83000004</v>
      </c>
      <c r="R11" s="55"/>
      <c r="S11" s="54">
        <f>SUM(Q11-H11)</f>
        <v>472857366.47000003</v>
      </c>
      <c r="T11" s="56"/>
      <c r="U11" s="56"/>
      <c r="V11" s="5"/>
      <c r="W11" s="4"/>
    </row>
    <row r="12" spans="3:24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>
        <v>7852347462.0900002</v>
      </c>
      <c r="O12" s="4"/>
      <c r="P12" s="5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43" t="s">
        <v>13</v>
      </c>
      <c r="F13" s="43"/>
      <c r="G13" s="43"/>
      <c r="H13" s="44">
        <v>274976379.88999999</v>
      </c>
      <c r="I13" s="45"/>
      <c r="J13" s="3"/>
      <c r="K13" s="46">
        <v>8318910887.8100004</v>
      </c>
      <c r="L13" s="47"/>
      <c r="M13" s="48">
        <v>7852347462.0900002</v>
      </c>
      <c r="N13" s="46"/>
      <c r="O13" s="46"/>
      <c r="P13" s="47"/>
      <c r="Q13" s="48">
        <v>741539805.61000001</v>
      </c>
      <c r="R13" s="46"/>
      <c r="S13" s="44">
        <f>K13-M13</f>
        <v>466563425.72000027</v>
      </c>
      <c r="T13" s="49"/>
      <c r="U13" s="49"/>
      <c r="V13" s="5"/>
      <c r="W13" s="4"/>
    </row>
    <row r="14" spans="3:24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4">
      <c r="C15" s="3"/>
      <c r="D15" s="4"/>
      <c r="E15" s="43" t="s">
        <v>14</v>
      </c>
      <c r="F15" s="43"/>
      <c r="G15" s="43"/>
      <c r="H15" s="44">
        <v>22736719.989999998</v>
      </c>
      <c r="I15" s="45"/>
      <c r="J15" s="3"/>
      <c r="K15" s="46">
        <v>3366151926.52</v>
      </c>
      <c r="L15" s="47"/>
      <c r="M15" s="48">
        <v>3365028509.9699998</v>
      </c>
      <c r="N15" s="46"/>
      <c r="O15" s="46"/>
      <c r="P15" s="47"/>
      <c r="Q15" s="48">
        <v>23860136.539999999</v>
      </c>
      <c r="R15" s="47"/>
      <c r="S15" s="44">
        <f>K15-M15</f>
        <v>1123416.5500001907</v>
      </c>
      <c r="T15" s="49"/>
      <c r="U15" s="49"/>
      <c r="V15" s="5"/>
      <c r="W15" s="4"/>
    </row>
    <row r="16" spans="3:24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4" ht="14.25" customHeight="1">
      <c r="C17" s="3"/>
      <c r="D17" s="4"/>
      <c r="E17" s="43" t="s">
        <v>15</v>
      </c>
      <c r="F17" s="43"/>
      <c r="G17" s="43"/>
      <c r="H17" s="44">
        <v>22151381.699999999</v>
      </c>
      <c r="I17" s="45"/>
      <c r="J17" s="3"/>
      <c r="K17" s="46">
        <v>43967024.770000003</v>
      </c>
      <c r="L17" s="47"/>
      <c r="M17" s="48">
        <v>38628150.969999999</v>
      </c>
      <c r="N17" s="46"/>
      <c r="O17" s="46"/>
      <c r="P17" s="47"/>
      <c r="Q17" s="48">
        <v>27490255.5</v>
      </c>
      <c r="R17" s="47"/>
      <c r="S17" s="44">
        <f>K17-M17</f>
        <v>5338873.8000000045</v>
      </c>
      <c r="T17" s="49"/>
      <c r="U17" s="49"/>
      <c r="V17" s="5"/>
      <c r="W17" s="4"/>
    </row>
    <row r="18" spans="3:24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4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/>
      <c r="L19" s="47"/>
      <c r="M19" s="48">
        <v>0</v>
      </c>
      <c r="N19" s="46"/>
      <c r="O19" s="46"/>
      <c r="P19" s="47"/>
      <c r="Q19" s="48">
        <v>0</v>
      </c>
      <c r="R19" s="47"/>
      <c r="S19" s="44">
        <f>K19-M19</f>
        <v>0</v>
      </c>
      <c r="T19" s="49"/>
      <c r="U19" s="49"/>
      <c r="V19" s="5"/>
      <c r="W19" s="4"/>
    </row>
    <row r="20" spans="3:24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4" ht="14.25" customHeight="1">
      <c r="C21" s="3"/>
      <c r="D21" s="4"/>
      <c r="E21" s="43" t="s">
        <v>17</v>
      </c>
      <c r="F21" s="43"/>
      <c r="G21" s="43"/>
      <c r="H21" s="44">
        <v>1873797.5</v>
      </c>
      <c r="I21" s="45"/>
      <c r="J21" s="3"/>
      <c r="K21" s="46">
        <v>2503122.42</v>
      </c>
      <c r="L21" s="47"/>
      <c r="M21" s="48">
        <v>2673485.3199999998</v>
      </c>
      <c r="N21" s="46"/>
      <c r="O21" s="46"/>
      <c r="P21" s="47"/>
      <c r="Q21" s="48">
        <f>H21+K21-M21</f>
        <v>1703434.6</v>
      </c>
      <c r="R21" s="47"/>
      <c r="S21" s="44">
        <f>K21-M21</f>
        <v>-170362.89999999991</v>
      </c>
      <c r="T21" s="49"/>
      <c r="U21" s="49"/>
      <c r="V21" s="5"/>
      <c r="W21" s="4"/>
    </row>
    <row r="22" spans="3:24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4" ht="14.25" customHeight="1">
      <c r="C23" s="3"/>
      <c r="D23" s="4"/>
      <c r="E23" s="43" t="s">
        <v>18</v>
      </c>
      <c r="F23" s="43"/>
      <c r="G23" s="43"/>
      <c r="H23" s="44">
        <v>1019092.72</v>
      </c>
      <c r="I23" s="45"/>
      <c r="J23" s="3"/>
      <c r="K23" s="46">
        <v>2013.3</v>
      </c>
      <c r="L23" s="47"/>
      <c r="M23" s="48">
        <v>0</v>
      </c>
      <c r="N23" s="46"/>
      <c r="O23" s="46"/>
      <c r="P23" s="47"/>
      <c r="Q23" s="48">
        <f>H23-K23+M23</f>
        <v>1017079.4199999999</v>
      </c>
      <c r="R23" s="47"/>
      <c r="S23" s="44">
        <f>M23-K23</f>
        <v>-2013.3</v>
      </c>
      <c r="T23" s="49"/>
      <c r="U23" s="49"/>
      <c r="V23" s="5"/>
      <c r="W23" s="4"/>
    </row>
    <row r="24" spans="3:24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4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f>K25-M25</f>
        <v>0</v>
      </c>
      <c r="T25" s="49"/>
      <c r="U25" s="49"/>
      <c r="V25" s="5"/>
      <c r="W25" s="4"/>
    </row>
    <row r="26" spans="3:24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4">
      <c r="C27" s="3"/>
      <c r="D27" s="4"/>
      <c r="E27" s="53" t="s">
        <v>20</v>
      </c>
      <c r="F27" s="53"/>
      <c r="G27" s="53"/>
      <c r="H27" s="54">
        <v>10333269851.059999</v>
      </c>
      <c r="I27" s="55"/>
      <c r="J27" s="3"/>
      <c r="K27" s="56">
        <v>2198083677.46</v>
      </c>
      <c r="L27" s="55"/>
      <c r="M27" s="54">
        <v>1342080378.4400001</v>
      </c>
      <c r="N27" s="56"/>
      <c r="O27" s="56"/>
      <c r="P27" s="55"/>
      <c r="Q27" s="54">
        <f>SUM(Q29:R45)</f>
        <v>11189273150.08</v>
      </c>
      <c r="R27" s="55"/>
      <c r="S27" s="54">
        <f>SUM(S29:U45)</f>
        <v>856003299.01999867</v>
      </c>
      <c r="T27" s="56"/>
      <c r="U27" s="56"/>
      <c r="V27" s="5"/>
      <c r="W27" s="54"/>
      <c r="X27" s="56"/>
    </row>
    <row r="28" spans="3:24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4" ht="14.25" customHeight="1">
      <c r="C29" s="3"/>
      <c r="D29" s="4"/>
      <c r="E29" s="43" t="s">
        <v>21</v>
      </c>
      <c r="F29" s="43"/>
      <c r="G29" s="43"/>
      <c r="H29" s="44">
        <v>933487482.53999996</v>
      </c>
      <c r="I29" s="45"/>
      <c r="J29" s="3"/>
      <c r="K29" s="46">
        <v>120768294.92</v>
      </c>
      <c r="L29" s="47"/>
      <c r="M29" s="48">
        <v>37079894.149999999</v>
      </c>
      <c r="N29" s="46"/>
      <c r="O29" s="46"/>
      <c r="P29" s="47"/>
      <c r="Q29" s="44">
        <f>H29+K29-M29</f>
        <v>1017175883.3099999</v>
      </c>
      <c r="R29" s="45"/>
      <c r="S29" s="44">
        <f>Q29-H29</f>
        <v>83688400.769999981</v>
      </c>
      <c r="T29" s="49"/>
      <c r="U29" s="49"/>
      <c r="V29" s="5"/>
      <c r="W29" s="4"/>
    </row>
    <row r="30" spans="3:24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4" ht="14.25" customHeight="1">
      <c r="C31" s="3"/>
      <c r="D31" s="4"/>
      <c r="E31" s="43" t="s">
        <v>22</v>
      </c>
      <c r="F31" s="43"/>
      <c r="G31" s="43"/>
      <c r="H31" s="44">
        <v>95065006.219999999</v>
      </c>
      <c r="I31" s="45"/>
      <c r="J31" s="3"/>
      <c r="K31" s="46">
        <v>13485332.65</v>
      </c>
      <c r="L31" s="47"/>
      <c r="M31" s="48">
        <v>16642417.91</v>
      </c>
      <c r="N31" s="46"/>
      <c r="O31" s="46"/>
      <c r="P31" s="47"/>
      <c r="Q31" s="44">
        <f>H31+K31-M31</f>
        <v>91907920.960000008</v>
      </c>
      <c r="R31" s="45"/>
      <c r="S31" s="44">
        <f>Q31-H31</f>
        <v>-3157085.2599999905</v>
      </c>
      <c r="T31" s="49"/>
      <c r="U31" s="49"/>
      <c r="V31" s="5"/>
      <c r="W31" s="4"/>
    </row>
    <row r="32" spans="3:24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9131669036.1700001</v>
      </c>
      <c r="I33" s="45"/>
      <c r="J33" s="3"/>
      <c r="K33" s="46">
        <v>1982521555.22</v>
      </c>
      <c r="L33" s="47"/>
      <c r="M33" s="48">
        <v>1182957667.28</v>
      </c>
      <c r="N33" s="46"/>
      <c r="O33" s="46"/>
      <c r="P33" s="47"/>
      <c r="Q33" s="44">
        <f>H33+K33-M33</f>
        <v>9931232924.1099987</v>
      </c>
      <c r="R33" s="45"/>
      <c r="S33" s="44">
        <f>Q33-H33</f>
        <v>799563887.93999863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655549318.09000003</v>
      </c>
      <c r="I35" s="45"/>
      <c r="J35" s="3"/>
      <c r="K35" s="46">
        <v>76695367.859999999</v>
      </c>
      <c r="L35" s="47"/>
      <c r="M35" s="48">
        <v>63044763.770000003</v>
      </c>
      <c r="N35" s="46"/>
      <c r="O35" s="46"/>
      <c r="P35" s="47"/>
      <c r="Q35" s="44">
        <f>H35+K35-M35</f>
        <v>669199922.18000007</v>
      </c>
      <c r="R35" s="45"/>
      <c r="S35" s="44">
        <f>Q35-H35</f>
        <v>13650604.090000033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10268438.34</v>
      </c>
      <c r="I37" s="45"/>
      <c r="J37" s="3"/>
      <c r="K37" s="46">
        <v>2165352.71</v>
      </c>
      <c r="L37" s="47"/>
      <c r="M37" s="48">
        <v>708056.97</v>
      </c>
      <c r="N37" s="46"/>
      <c r="O37" s="46"/>
      <c r="P37" s="47"/>
      <c r="Q37" s="44">
        <f>H37+K37-M37</f>
        <v>11725734.08</v>
      </c>
      <c r="R37" s="45"/>
      <c r="S37" s="44">
        <f>Q37-H37</f>
        <v>1457295.7400000002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-492769430.30000001</v>
      </c>
      <c r="I39" s="51"/>
      <c r="J39" s="3"/>
      <c r="K39" s="46">
        <v>2447774.1</v>
      </c>
      <c r="L39" s="47"/>
      <c r="M39" s="48">
        <v>41647578.359999999</v>
      </c>
      <c r="N39" s="46"/>
      <c r="O39" s="46"/>
      <c r="P39" s="47"/>
      <c r="Q39" s="50">
        <f>H39+K39-M39</f>
        <v>-531969234.56</v>
      </c>
      <c r="R39" s="51"/>
      <c r="S39" s="50">
        <f>Q39-H39</f>
        <v>-39199804.25999999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38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2" firstPageNumber="7" fitToWidth="0" fitToHeight="0" orientation="landscape" useFirstPageNumber="1" r:id="rId1"/>
  <headerFooter alignWithMargins="0">
    <oddFooter>&amp;CPágina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2019-10-14T22:53:49Z</cp:lastPrinted>
  <dcterms:created xsi:type="dcterms:W3CDTF">2016-09-07T15:45:13Z</dcterms:created>
  <dcterms:modified xsi:type="dcterms:W3CDTF">2019-10-14T22:53:54Z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