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stados Financieros Junio 2019\"/>
    </mc:Choice>
  </mc:AlternateContent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5" i="1" l="1"/>
  <c r="S17" i="1"/>
  <c r="S19" i="1"/>
  <c r="S21" i="1"/>
  <c r="S25" i="1"/>
  <c r="S13" i="1"/>
  <c r="K11" i="1"/>
  <c r="H9" i="1"/>
  <c r="Q37" i="1" l="1"/>
  <c r="Q39" i="1"/>
  <c r="S39" i="1" s="1"/>
  <c r="K27" i="1"/>
  <c r="K9" i="1" s="1"/>
  <c r="M27" i="1"/>
  <c r="Q13" i="1"/>
  <c r="M11" i="1"/>
  <c r="M9" i="1" l="1"/>
  <c r="Q9" i="1" s="1"/>
  <c r="S9" i="1" s="1"/>
  <c r="Q23" i="1" l="1"/>
  <c r="Q21" i="1" l="1"/>
  <c r="Q17" i="1" l="1"/>
  <c r="Q15" i="1"/>
  <c r="Q11" i="1" l="1"/>
  <c r="S11" i="1" s="1"/>
  <c r="S45" i="1"/>
  <c r="S43" i="1"/>
  <c r="S41" i="1"/>
  <c r="S37" i="1"/>
  <c r="Q35" i="1"/>
  <c r="S35" i="1" s="1"/>
  <c r="Q33" i="1"/>
  <c r="S33" i="1" s="1"/>
  <c r="Q31" i="1"/>
  <c r="S31" i="1" s="1"/>
  <c r="Q29" i="1"/>
  <c r="Q27" i="1" l="1"/>
  <c r="S29" i="1"/>
  <c r="S27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<sst xmlns="http://schemas.openxmlformats.org/spreadsheetml/2006/main" count="35" uniqueCount="35">
  <si>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</si>
  <si>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</si>
  <si>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</si>
  <si>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</si>
  <si>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</si>
  <si>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</si>
  <si>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</si>
  <si>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</si>
  <si>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</si>
  <si>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</si>
  <si>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</si>
  <si>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</si>
  <si>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</si>
  <si>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</si>
  <si>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</si>
  <si>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</si>
  <si>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</si>
  <si>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</si>
  <si>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</si>
  <si>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</si>
  <si>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</si>
  <si>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</si>
  <si>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</si>
  <si>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</si>
  <si>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</si>
  <si>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</si>
  <si>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</si>
  <si>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</si>
  <si>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</si>
  <si>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</si>
  <si>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</si>
  <si>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</si>
  <si>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</si>
  <si>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</si>
  <si>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>ESTADO ANALÍTICO DEL ACTIVO 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</si>
</sst>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X54"/>
  <sheetViews>
    <sheetView showGridLines="0" tabSelected="1" zoomScaleNormal="100" workbookViewId="0">
      <selection activeCell="C4" sqref="C4:G4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4" ht="15.75" customHeight="1">
      <c r="C1" s="23"/>
      <c r="D1" s="24"/>
      <c r="E1" s="24"/>
      <c r="F1" s="24"/>
      <c r="G1" s="57" t="s">
        <v>33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3:24" ht="15" customHeight="1">
      <c r="C2" s="25"/>
      <c r="D2" s="26"/>
      <c r="E2" s="26"/>
      <c r="F2" s="26"/>
      <c r="G2" s="59" t="s">
        <v>34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3:24" ht="27" customHeight="1">
      <c r="C3" s="27"/>
      <c r="D3" s="28"/>
      <c r="E3" s="28"/>
      <c r="F3" s="28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</row>
    <row r="4" spans="3:24" ht="13.5" customHeight="1">
      <c r="C4" s="63" t="s">
        <v>0</v>
      </c>
      <c r="D4" s="64"/>
      <c r="E4" s="64"/>
      <c r="F4" s="64"/>
      <c r="G4" s="65"/>
      <c r="H4" s="9"/>
      <c r="I4" s="64" t="s">
        <v>1</v>
      </c>
      <c r="J4" s="12"/>
      <c r="K4" s="66" t="s">
        <v>2</v>
      </c>
      <c r="L4" s="13"/>
      <c r="M4" s="70" t="s">
        <v>3</v>
      </c>
      <c r="N4" s="66"/>
      <c r="O4" s="66"/>
      <c r="P4" s="71"/>
      <c r="Q4" s="70" t="s">
        <v>4</v>
      </c>
      <c r="R4" s="71"/>
      <c r="S4" s="12"/>
      <c r="T4" s="66" t="s">
        <v>5</v>
      </c>
      <c r="U4" s="66"/>
      <c r="V4" s="13"/>
    </row>
    <row r="5" spans="3:24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67" t="s">
        <v>8</v>
      </c>
      <c r="N6" s="69"/>
      <c r="O6" s="69"/>
      <c r="P6" s="68"/>
      <c r="Q6" s="67" t="s">
        <v>9</v>
      </c>
      <c r="R6" s="68"/>
      <c r="S6" s="15"/>
      <c r="T6" s="69" t="s">
        <v>10</v>
      </c>
      <c r="U6" s="69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53" t="s">
        <v>11</v>
      </c>
      <c r="F9" s="53"/>
      <c r="G9" s="53"/>
      <c r="H9" s="54">
        <f>H11+H27</f>
        <v>10653989037.42</v>
      </c>
      <c r="I9" s="55"/>
      <c r="J9" s="3"/>
      <c r="K9" s="56">
        <f>K11+K27</f>
        <v>9843807716.8199997</v>
      </c>
      <c r="L9" s="55"/>
      <c r="M9" s="54">
        <f>M11+M27</f>
        <v>8461036619.0799999</v>
      </c>
      <c r="N9" s="56"/>
      <c r="O9" s="56"/>
      <c r="P9" s="55"/>
      <c r="Q9" s="54">
        <f>H9+K9-M9</f>
        <v>12036760135.159998</v>
      </c>
      <c r="R9" s="55"/>
      <c r="S9" s="54">
        <f>Q9-H9</f>
        <v>1382771097.7399979</v>
      </c>
      <c r="T9" s="56"/>
      <c r="U9" s="56"/>
      <c r="V9" s="5"/>
      <c r="W9" s="54"/>
      <c r="X9" s="56"/>
    </row>
    <row r="10" spans="3:24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4">
      <c r="C11" s="3"/>
      <c r="D11" s="4"/>
      <c r="E11" s="53" t="s">
        <v>12</v>
      </c>
      <c r="F11" s="53"/>
      <c r="G11" s="53"/>
      <c r="H11" s="54">
        <v>320719186.36000001</v>
      </c>
      <c r="I11" s="55"/>
      <c r="J11" s="3"/>
      <c r="K11" s="56">
        <f>SUM(K13:L25)</f>
        <v>8165312570.6800003</v>
      </c>
      <c r="L11" s="55"/>
      <c r="M11" s="54">
        <f>M13+M15+M17+M19+M21+M23+M25</f>
        <v>7692044041.7399998</v>
      </c>
      <c r="N11" s="56"/>
      <c r="O11" s="56"/>
      <c r="P11" s="55"/>
      <c r="Q11" s="54">
        <f>Q13+Q15+Q17+Q21-Q23</f>
        <v>793987715.30000031</v>
      </c>
      <c r="R11" s="55"/>
      <c r="S11" s="54">
        <f>SUM(Q11-H11)</f>
        <v>473268528.9400003</v>
      </c>
      <c r="T11" s="56"/>
      <c r="U11" s="56"/>
      <c r="V11" s="5"/>
      <c r="W11" s="4"/>
    </row>
    <row r="12" spans="3:24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4">
      <c r="C13" s="3"/>
      <c r="D13" s="4"/>
      <c r="E13" s="43" t="s">
        <v>13</v>
      </c>
      <c r="F13" s="43"/>
      <c r="G13" s="43"/>
      <c r="H13" s="44">
        <v>274976379.88999999</v>
      </c>
      <c r="I13" s="45"/>
      <c r="J13" s="3"/>
      <c r="K13" s="46">
        <v>5741870419.1700001</v>
      </c>
      <c r="L13" s="47"/>
      <c r="M13" s="48">
        <v>5258609900.71</v>
      </c>
      <c r="N13" s="46"/>
      <c r="O13" s="46"/>
      <c r="P13" s="47"/>
      <c r="Q13" s="48">
        <f>H13+K13-M13</f>
        <v>758236898.35000038</v>
      </c>
      <c r="R13" s="46"/>
      <c r="S13" s="44">
        <f>K13-M13</f>
        <v>483260518.46000004</v>
      </c>
      <c r="T13" s="49"/>
      <c r="U13" s="49"/>
      <c r="V13" s="5"/>
      <c r="W13" s="4"/>
    </row>
    <row r="14" spans="3:24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4">
      <c r="C15" s="3"/>
      <c r="D15" s="4"/>
      <c r="E15" s="43" t="s">
        <v>14</v>
      </c>
      <c r="F15" s="43"/>
      <c r="G15" s="43"/>
      <c r="H15" s="44">
        <v>22736719.989999998</v>
      </c>
      <c r="I15" s="45"/>
      <c r="J15" s="3"/>
      <c r="K15" s="46">
        <v>2405788184.8699999</v>
      </c>
      <c r="L15" s="47"/>
      <c r="M15" s="48">
        <v>2408402667.2199998</v>
      </c>
      <c r="N15" s="46"/>
      <c r="O15" s="46"/>
      <c r="P15" s="47"/>
      <c r="Q15" s="48">
        <f>H15+K15-M15</f>
        <v>20122237.639999866</v>
      </c>
      <c r="R15" s="47"/>
      <c r="S15" s="44">
        <f>K15-M15</f>
        <v>-2614482.3499999046</v>
      </c>
      <c r="T15" s="49"/>
      <c r="U15" s="49"/>
      <c r="V15" s="5"/>
      <c r="W15" s="4"/>
    </row>
    <row r="16" spans="3:24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4" ht="14.25" customHeight="1">
      <c r="C17" s="3"/>
      <c r="D17" s="4"/>
      <c r="E17" s="43" t="s">
        <v>15</v>
      </c>
      <c r="F17" s="43"/>
      <c r="G17" s="43"/>
      <c r="H17" s="44">
        <v>22151381.699999999</v>
      </c>
      <c r="I17" s="45"/>
      <c r="J17" s="3"/>
      <c r="K17" s="46">
        <v>15541166.6</v>
      </c>
      <c r="L17" s="47"/>
      <c r="M17" s="48">
        <v>23337237.98</v>
      </c>
      <c r="N17" s="46"/>
      <c r="O17" s="46"/>
      <c r="P17" s="47"/>
      <c r="Q17" s="48">
        <f>H17+K17-M17</f>
        <v>14355310.319999997</v>
      </c>
      <c r="R17" s="47"/>
      <c r="S17" s="44">
        <f>K17-M17</f>
        <v>-7796071.3800000008</v>
      </c>
      <c r="T17" s="49"/>
      <c r="U17" s="49"/>
      <c r="V17" s="5"/>
      <c r="W17" s="4"/>
    </row>
    <row r="18" spans="3:24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4" ht="14.25" customHeight="1">
      <c r="C19" s="3"/>
      <c r="D19" s="4"/>
      <c r="E19" s="43" t="s">
        <v>16</v>
      </c>
      <c r="F19" s="43"/>
      <c r="G19" s="43"/>
      <c r="H19" s="44">
        <v>0</v>
      </c>
      <c r="I19" s="45"/>
      <c r="J19" s="3"/>
      <c r="K19" s="46"/>
      <c r="L19" s="47"/>
      <c r="M19" s="48">
        <v>0</v>
      </c>
      <c r="N19" s="46"/>
      <c r="O19" s="46"/>
      <c r="P19" s="47"/>
      <c r="Q19" s="48">
        <v>0</v>
      </c>
      <c r="R19" s="47"/>
      <c r="S19" s="44">
        <f>K19-M19</f>
        <v>0</v>
      </c>
      <c r="T19" s="49"/>
      <c r="U19" s="49"/>
      <c r="V19" s="5"/>
      <c r="W19" s="4"/>
    </row>
    <row r="20" spans="3:24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4" ht="14.25" customHeight="1">
      <c r="C21" s="3"/>
      <c r="D21" s="4"/>
      <c r="E21" s="43" t="s">
        <v>17</v>
      </c>
      <c r="F21" s="43"/>
      <c r="G21" s="43"/>
      <c r="H21" s="44">
        <v>1873797.5</v>
      </c>
      <c r="I21" s="45"/>
      <c r="J21" s="3"/>
      <c r="K21" s="46">
        <v>2112254.59</v>
      </c>
      <c r="L21" s="47"/>
      <c r="M21" s="48">
        <v>1694235.83</v>
      </c>
      <c r="N21" s="46"/>
      <c r="O21" s="46"/>
      <c r="P21" s="47"/>
      <c r="Q21" s="48">
        <f>H21+K21-M21</f>
        <v>2291816.2599999998</v>
      </c>
      <c r="R21" s="47"/>
      <c r="S21" s="44">
        <f>K21-M21</f>
        <v>418018.75999999978</v>
      </c>
      <c r="T21" s="49"/>
      <c r="U21" s="49"/>
      <c r="V21" s="5"/>
      <c r="W21" s="4"/>
    </row>
    <row r="22" spans="3:24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4" ht="14.25" customHeight="1">
      <c r="C23" s="3"/>
      <c r="D23" s="4"/>
      <c r="E23" s="43" t="s">
        <v>18</v>
      </c>
      <c r="F23" s="43"/>
      <c r="G23" s="43"/>
      <c r="H23" s="44">
        <v>1019092.72</v>
      </c>
      <c r="I23" s="45"/>
      <c r="J23" s="3"/>
      <c r="K23" s="46">
        <v>545.45000000000005</v>
      </c>
      <c r="L23" s="47"/>
      <c r="M23" s="48">
        <v>0</v>
      </c>
      <c r="N23" s="46"/>
      <c r="O23" s="46"/>
      <c r="P23" s="47"/>
      <c r="Q23" s="48">
        <f>H23-K23+M23</f>
        <v>1018547.27</v>
      </c>
      <c r="R23" s="47"/>
      <c r="S23" s="44">
        <v>-545.45000000000005</v>
      </c>
      <c r="T23" s="49"/>
      <c r="U23" s="49"/>
      <c r="V23" s="5"/>
      <c r="W23" s="4"/>
    </row>
    <row r="24" spans="3:24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4" ht="14.25" customHeight="1">
      <c r="C25" s="3"/>
      <c r="D25" s="4"/>
      <c r="E25" s="43" t="s">
        <v>19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f>K25-M25</f>
        <v>0</v>
      </c>
      <c r="T25" s="49"/>
      <c r="U25" s="49"/>
      <c r="V25" s="5"/>
      <c r="W25" s="4"/>
    </row>
    <row r="26" spans="3:24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4">
      <c r="C27" s="3"/>
      <c r="D27" s="4"/>
      <c r="E27" s="53" t="s">
        <v>20</v>
      </c>
      <c r="F27" s="53"/>
      <c r="G27" s="53"/>
      <c r="H27" s="54">
        <v>10333269851.059999</v>
      </c>
      <c r="I27" s="55"/>
      <c r="J27" s="3"/>
      <c r="K27" s="56">
        <f>SUM(K29:L45)</f>
        <v>1678495146.1399999</v>
      </c>
      <c r="L27" s="55"/>
      <c r="M27" s="54">
        <f>SUM(M29:P45)</f>
        <v>768992577.34000003</v>
      </c>
      <c r="N27" s="56"/>
      <c r="O27" s="56"/>
      <c r="P27" s="55"/>
      <c r="Q27" s="54">
        <f>SUM(Q29:R45)</f>
        <v>11242772419.860001</v>
      </c>
      <c r="R27" s="55"/>
      <c r="S27" s="54">
        <f>SUM(S29:U45)</f>
        <v>909502568.80000114</v>
      </c>
      <c r="T27" s="56"/>
      <c r="U27" s="56"/>
      <c r="V27" s="5"/>
      <c r="W27" s="54"/>
      <c r="X27" s="56"/>
    </row>
    <row r="28" spans="3:24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4" ht="14.25" customHeight="1">
      <c r="C29" s="3"/>
      <c r="D29" s="4"/>
      <c r="E29" s="43" t="s">
        <v>21</v>
      </c>
      <c r="F29" s="43"/>
      <c r="G29" s="43"/>
      <c r="H29" s="44">
        <v>933487482.53999996</v>
      </c>
      <c r="I29" s="45"/>
      <c r="J29" s="3"/>
      <c r="K29" s="46">
        <v>86844186.450000003</v>
      </c>
      <c r="L29" s="47"/>
      <c r="M29" s="48">
        <v>32173064.960000001</v>
      </c>
      <c r="N29" s="46"/>
      <c r="O29" s="46"/>
      <c r="P29" s="47"/>
      <c r="Q29" s="44">
        <f>H29+K29-M29</f>
        <v>988158604.02999997</v>
      </c>
      <c r="R29" s="45"/>
      <c r="S29" s="44">
        <f>Q29-H29</f>
        <v>54671121.49000001</v>
      </c>
      <c r="T29" s="49"/>
      <c r="U29" s="49"/>
      <c r="V29" s="5"/>
      <c r="W29" s="4"/>
    </row>
    <row r="30" spans="3:24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4" ht="14.25" customHeight="1">
      <c r="C31" s="3"/>
      <c r="D31" s="4"/>
      <c r="E31" s="43" t="s">
        <v>22</v>
      </c>
      <c r="F31" s="43"/>
      <c r="G31" s="43"/>
      <c r="H31" s="44">
        <v>95065006.219999999</v>
      </c>
      <c r="I31" s="45"/>
      <c r="J31" s="3"/>
      <c r="K31" s="46">
        <v>8584146.8399999999</v>
      </c>
      <c r="L31" s="47"/>
      <c r="M31" s="48">
        <v>11035678.699999999</v>
      </c>
      <c r="N31" s="46"/>
      <c r="O31" s="46"/>
      <c r="P31" s="47"/>
      <c r="Q31" s="44">
        <f>H31+K31-M31</f>
        <v>92613474.359999999</v>
      </c>
      <c r="R31" s="45"/>
      <c r="S31" s="44">
        <f>Q31-H31</f>
        <v>-2451531.8599999994</v>
      </c>
      <c r="T31" s="49"/>
      <c r="U31" s="49"/>
      <c r="V31" s="5"/>
      <c r="W31" s="4"/>
    </row>
    <row r="32" spans="3:24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23</v>
      </c>
      <c r="F33" s="43"/>
      <c r="G33" s="43"/>
      <c r="H33" s="44">
        <v>9131669036.1700001</v>
      </c>
      <c r="I33" s="45"/>
      <c r="J33" s="3"/>
      <c r="K33" s="46">
        <v>1508029170.52</v>
      </c>
      <c r="L33" s="47"/>
      <c r="M33" s="48">
        <v>634873446.79999995</v>
      </c>
      <c r="N33" s="46"/>
      <c r="O33" s="46"/>
      <c r="P33" s="47"/>
      <c r="Q33" s="44">
        <f>H33+K33-M33</f>
        <v>10004824759.890001</v>
      </c>
      <c r="R33" s="45"/>
      <c r="S33" s="44">
        <f>Q33-H33</f>
        <v>873155723.72000122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24</v>
      </c>
      <c r="F35" s="43"/>
      <c r="G35" s="43"/>
      <c r="H35" s="44">
        <v>655549318.09000003</v>
      </c>
      <c r="I35" s="45"/>
      <c r="J35" s="3"/>
      <c r="K35" s="46">
        <v>70745651.299999997</v>
      </c>
      <c r="L35" s="47"/>
      <c r="M35" s="48">
        <v>62695722.310000002</v>
      </c>
      <c r="N35" s="46"/>
      <c r="O35" s="46"/>
      <c r="P35" s="47"/>
      <c r="Q35" s="44">
        <f>H35+K35-M35</f>
        <v>663599247.07999992</v>
      </c>
      <c r="R35" s="45"/>
      <c r="S35" s="44">
        <f>Q35-H35</f>
        <v>8049928.9899998903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25</v>
      </c>
      <c r="F37" s="43"/>
      <c r="G37" s="43"/>
      <c r="H37" s="44">
        <v>10268438.34</v>
      </c>
      <c r="I37" s="45"/>
      <c r="J37" s="3"/>
      <c r="K37" s="46">
        <v>1920520.79</v>
      </c>
      <c r="L37" s="47"/>
      <c r="M37" s="48">
        <v>708056.97</v>
      </c>
      <c r="N37" s="46"/>
      <c r="O37" s="46"/>
      <c r="P37" s="47"/>
      <c r="Q37" s="44">
        <f>H37+K37-M37</f>
        <v>11480902.159999998</v>
      </c>
      <c r="R37" s="45"/>
      <c r="S37" s="44">
        <f>Q37-H37</f>
        <v>1212463.8199999984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26</v>
      </c>
      <c r="F39" s="43"/>
      <c r="G39" s="43"/>
      <c r="H39" s="50">
        <v>-492769430.30000001</v>
      </c>
      <c r="I39" s="51"/>
      <c r="J39" s="3"/>
      <c r="K39" s="46">
        <v>2371470.2400000002</v>
      </c>
      <c r="L39" s="47"/>
      <c r="M39" s="48">
        <v>27506607.600000001</v>
      </c>
      <c r="N39" s="46"/>
      <c r="O39" s="46"/>
      <c r="P39" s="47"/>
      <c r="Q39" s="50">
        <f>H39+K39-M39</f>
        <v>-517904567.66000003</v>
      </c>
      <c r="R39" s="51"/>
      <c r="S39" s="50">
        <f>Q39-H39</f>
        <v>-25135137.360000014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27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28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29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31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30">
    <mergeCell ref="W9:X9"/>
    <mergeCell ref="W27:X27"/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amayrani.alonzo</cp:lastModifiedBy>
  <cp:lastPrinted>2019-07-08T19:05:53Z</cp:lastPrinted>
  <dcterms:created xsi:type="dcterms:W3CDTF">2016-09-07T15:45:13Z</dcterms:created>
  <dcterms:modified xsi:type="dcterms:W3CDTF">2019-07-08T19:05:54Z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