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85" windowHeight="4215" activeTab="0"/>
  </bookViews>
  <sheets>
    <sheet name="ACTIVO" sheetId="1" r:id="rId1"/>
  </sheets>
  <definedNames/>
  <calcPr fullCalcOnLoad="1"/>
</workbook>
</file>

<file path=xl/sharedStrings.xml><?xml version="1.0" encoding="utf-8"?>
<sst xmlns="http://schemas.openxmlformats.org/spreadsheetml/2006/main" count="132" uniqueCount="121">
  <si>
    <t>MUNICIPIO DE MERIDA YUCATAN</t>
  </si>
  <si>
    <t>ENERO</t>
  </si>
  <si>
    <t/>
  </si>
  <si>
    <t>A C T I V O</t>
  </si>
  <si>
    <t>EFECTIVO Y EQUIVALENTE DE EFECTIVO</t>
  </si>
  <si>
    <t>1.1.1.2</t>
  </si>
  <si>
    <t>BANCOS/TESORERIA</t>
  </si>
  <si>
    <t>1.1.1.4</t>
  </si>
  <si>
    <t>INVERSIONES TEMPORALES HASTA 3 MESES</t>
  </si>
  <si>
    <t>1.1.1.5</t>
  </si>
  <si>
    <t>1.1.1.6</t>
  </si>
  <si>
    <t>1.1.1.9</t>
  </si>
  <si>
    <t>OTROS EFECTIVOS Y EQUIVALENTES</t>
  </si>
  <si>
    <t>TOTAL EFECTIVO Y EQUIVALENTE DE EFECTIVO</t>
  </si>
  <si>
    <t>1.1.2.2</t>
  </si>
  <si>
    <t>CUENTAS POR COBRAR A CORTO PLAZO</t>
  </si>
  <si>
    <t>1.1.2.3</t>
  </si>
  <si>
    <t>DEUDORES DIVERSOS POR COBRAR A CORTO PLAZO</t>
  </si>
  <si>
    <t>1.1.2.5</t>
  </si>
  <si>
    <t>DEUDORES POR ANTICIPO DE LA TESORERIA A CORTO PLAZO</t>
  </si>
  <si>
    <t>DERECHOS A RECIBIR BIENES O SERVICIOS</t>
  </si>
  <si>
    <t>1.1.3.4</t>
  </si>
  <si>
    <t>ANTICIPO A CONTRATISTAS POR OBRAS PÚBLICAS A CORTO PLAZO</t>
  </si>
  <si>
    <t>TOTAL DERECHOS A RECIBIR BIENES O SERVICIOS</t>
  </si>
  <si>
    <t>ALMACENES</t>
  </si>
  <si>
    <t>1.1.5.1</t>
  </si>
  <si>
    <t>ALMACEN DE MATERIALES Y SUMINISTROS DE CONSUMO</t>
  </si>
  <si>
    <t>TOTAL ALMACENES</t>
  </si>
  <si>
    <t>1.2.1.3</t>
  </si>
  <si>
    <t>TOTAL INVERSIONES A LARGO PLAZO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</si>
  <si>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</si>
  <si>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</si>
  <si>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</si>
  <si>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</si>
  <si>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</si>
  <si>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1.2.2.4</t>
  </si>
  <si>
    <t>PRESTAMOS OTORGADOS A LARGO PLAZO</t>
  </si>
  <si>
    <t>1.2.2.9</t>
  </si>
  <si>
    <t>TOTAL DERECHOS A RECIBIR EFECTIVO O EQUIVALENTES A LARGO PLAZO</t>
  </si>
  <si>
    <t>BIENES INMUEBLES, INFRAESTRUCTURA Y CONSTRUCCIONES EN PROCESO</t>
  </si>
  <si>
    <t>1.2.3.1</t>
  </si>
  <si>
    <t>TERRENOS</t>
  </si>
  <si>
    <t>1.2.3.2</t>
  </si>
  <si>
    <t>VIVIENDA</t>
  </si>
  <si>
    <t>1.2.3.3</t>
  </si>
  <si>
    <t>EDIFICIOS NO HABITACIONALES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</si>
  <si>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</si>
  <si>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</si>
  <si>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</si>
  <si>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</si>
  <si>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</si>
  <si>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</si>
  <si>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TOTAL BIENES INMUEBLES, INFRAESTRUCTURA Y CONSTRUCCIONES EN PROCESO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</si>
  <si>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</si>
  <si>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</si>
  <si>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</si>
  <si>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</si>
  <si>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</si>
  <si>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</si>
  <si>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INSTRUMENTAL MEDICO Y DE LABORATORIO</t>
  </si>
  <si>
    <t>1.2.4.4</t>
  </si>
  <si>
    <t>1.2.4.5</t>
  </si>
  <si>
    <t>EQUIPO DE DEFENSA Y SEGURIDAD</t>
  </si>
  <si>
    <t>1.2.4.6</t>
  </si>
  <si>
    <t>MAQUINARIA. OTROS EQUIPOS Y HERRAMIENTAS</t>
  </si>
  <si>
    <t>1.2.4.7</t>
  </si>
  <si>
    <t>COLECCIONES. OBRAS DE ARTE Y OBJETOS VALIOSOS</t>
  </si>
  <si>
    <t>1.2.4.8</t>
  </si>
  <si>
    <t>ACTIVOS BIOLÓGICOS</t>
  </si>
  <si>
    <t>TOTAL BIENES MUEBLES</t>
  </si>
  <si>
    <t>ACTIVOS INTANGIBLES</t>
  </si>
  <si>
    <t>1.2.5.1</t>
  </si>
  <si>
    <t>SOFTWARE</t>
  </si>
  <si>
    <t>1.2.5.4</t>
  </si>
  <si>
    <t>LICENCIAS</t>
  </si>
  <si>
    <t>TOTAL ACTIVOS INTANGIBLES</t>
  </si>
  <si>
    <t>1.2.6.3</t>
  </si>
  <si>
    <t>DEPRECIACION ACUMULADA DE BIENES MUEBLES</t>
  </si>
  <si>
    <t>1.2.6.4</t>
  </si>
  <si>
    <t>1.2.6.5</t>
  </si>
  <si>
    <t>AMORTIZACION ACUMULADA DE ACTIVOS INTANGIBLES</t>
  </si>
  <si>
    <t>TOTAL DEPRECIACIONES, DETERIORO Y AMORTIZACIONES ACUMULADAS DE BIEN</t>
  </si>
  <si>
    <t>TOTAL A C T I V O</t>
  </si>
  <si>
    <t>TIPO DE FONDO: TODOS LOS FONDOS</t>
  </si>
  <si>
    <t>CUENTA CONTABLE</t>
  </si>
  <si>
    <t>TOTAL DE ACTIVO CIRCULANTE</t>
  </si>
  <si>
    <t>TOTAL DE ACTIVO NO CIRCULANTE</t>
  </si>
  <si>
    <t>1.1.2.4</t>
  </si>
  <si>
    <t>INGRESOS POR RECUPERAR A CORTO PLAZO</t>
  </si>
  <si>
    <t xml:space="preserve">ESTIMACIÓN POR PÉRDIDA O DETERIORO </t>
  </si>
  <si>
    <t>1.1.6.1</t>
  </si>
  <si>
    <t>ESTIMACIONES PARA CUENTAS INCOBRABLES POR DERECHOS A RECIBIR EFECTIVO O EQUIVALENTES</t>
  </si>
  <si>
    <t xml:space="preserve">TOTAL ESTIMACIÓN POR PÉRDIDA O DETERIORO </t>
  </si>
  <si>
    <t>ESTIMACIÓN POR PÉRDIDA O DETERIORO DE ACTIVOS NO CIRCULANTES</t>
  </si>
  <si>
    <t>1.2.8.1</t>
  </si>
  <si>
    <t>ESTIMACIÓN POR PÉRDIDA DE CUENTAS INCOBRABLES POR DOCUMENTOS POR COBRAR A LARGO PLAZO</t>
  </si>
  <si>
    <t>1.2.8.2</t>
  </si>
  <si>
    <t>ESTIMACIÓN POR PÉRDIDA DE CUENTAS INCOBRABLES DE DEUDORES DIVERSOS POR COBRAR A LARGO PLAZO</t>
  </si>
  <si>
    <t>1.2.8.4</t>
  </si>
  <si>
    <t>ESTIMACIÓN POR PÉRDIDA DE CUENTAS INCOBRABLES DE PRESTAMOS OTORGADOS A LARGO PLAZO</t>
  </si>
  <si>
    <t>POSICION FINANCIERA, BALANCE GENERAL ENERO A DICIEMBRE 2023</t>
  </si>
  <si>
    <t>FEBRERO</t>
  </si>
  <si>
    <t>MARZO</t>
  </si>
  <si>
    <t>ABRIL</t>
  </si>
  <si>
    <t>.</t>
  </si>
  <si>
    <t>OTROS DERECHOS A RECIBIR EFECTIVO O EQUIVALENTES A LARGO PLAZO</t>
  </si>
  <si>
    <t>MAYO</t>
  </si>
  <si>
    <t>FONDOS CON AFECTACION ESPECIFICA</t>
  </si>
  <si>
    <t>DEPÓSITOS DE FONDOS DE TERCEROS EN GARANTÍA Y/O ADMINISTRACIÓN</t>
  </si>
  <si>
    <t>DERECHOS A RECIBIR EFECTIVO O EQUIVALENTES</t>
  </si>
  <si>
    <t>INVERSIONES FINANCIERAS A LARGO PLAZO</t>
  </si>
  <si>
    <t>FIDEICOMISOS, MANDATOS Y CONTRATOS ANÁLOGOS</t>
  </si>
  <si>
    <t>VEHÍCULOS Y EQUIPO DE TRANSPORTE</t>
  </si>
  <si>
    <t>DEPRECIACIÓN, DETERIORO Y AMORTIZACIÓN ACUMULADA DE BIENES</t>
  </si>
  <si>
    <t>DETERIORO ACUMULADO DE BIENES</t>
  </si>
  <si>
    <t>TOTAL DERECHOS A RECIBIR EFECTIVO O EQUIVALENTES</t>
  </si>
  <si>
    <t>JUNIO</t>
  </si>
  <si>
    <t>JULIO</t>
  </si>
  <si>
    <t>AGOSTO</t>
  </si>
  <si>
    <t>SEPTIEMBRE</t>
  </si>
  <si>
    <t>OCTUBRE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</si>
</sst>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  <numFmt numFmtId="176" formatCode="_-[$$-80A]* #,##0.00_-;\-[$$-80A]* #,##0.00_-;_-[$$-80A]* &quot;-&quot;??_-;_-@_-"/>
    <numFmt numFmtId="177" formatCode="[$-80A]dddd\,\ d&quot; de &quot;mmmm&quot; de &quot;yyyy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44" fontId="41" fillId="0" borderId="0" xfId="0" applyNumberFormat="1" applyFont="1" applyAlignment="1">
      <alignment/>
    </xf>
    <xf numFmtId="0" fontId="4" fillId="0" borderId="0" xfId="0" applyFont="1" applyAlignment="1">
      <alignment/>
    </xf>
    <xf numFmtId="165" fontId="40" fillId="0" borderId="0" xfId="0" applyNumberFormat="1" applyFont="1" applyAlignment="1">
      <alignment/>
    </xf>
    <xf numFmtId="0" fontId="40" fillId="0" borderId="0" xfId="0" applyFont="1" applyFill="1" applyAlignment="1">
      <alignment/>
    </xf>
    <xf numFmtId="164" fontId="40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left" vertical="top"/>
    </xf>
    <xf numFmtId="0" fontId="40" fillId="0" borderId="0" xfId="0" applyFont="1" applyFill="1" applyAlignment="1">
      <alignment vertical="top"/>
    </xf>
    <xf numFmtId="164" fontId="40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164" fontId="4" fillId="0" borderId="0" xfId="0" applyNumberFormat="1" applyFont="1" applyFill="1" applyAlignment="1">
      <alignment vertical="top"/>
    </xf>
    <xf numFmtId="44" fontId="3" fillId="33" borderId="10" xfId="49" applyNumberFormat="1" applyFont="1" applyFill="1" applyBorder="1" applyAlignment="1">
      <alignment horizontal="center"/>
    </xf>
    <xf numFmtId="165" fontId="3" fillId="33" borderId="10" xfId="49" applyNumberFormat="1" applyFont="1" applyFill="1" applyBorder="1" applyAlignment="1">
      <alignment horizontal="center"/>
    </xf>
    <xf numFmtId="44" fontId="40" fillId="0" borderId="0" xfId="49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5" fontId="41" fillId="0" borderId="0" xfId="0" applyNumberFormat="1" applyFont="1" applyAlignment="1">
      <alignment/>
    </xf>
    <xf numFmtId="44" fontId="40" fillId="0" borderId="0" xfId="49" applyNumberFormat="1" applyFont="1" applyFill="1" applyAlignment="1">
      <alignment/>
    </xf>
    <xf numFmtId="44" fontId="40" fillId="0" borderId="0" xfId="0" applyNumberFormat="1" applyFont="1" applyFill="1" applyAlignment="1">
      <alignment/>
    </xf>
    <xf numFmtId="44" fontId="2" fillId="0" borderId="0" xfId="0" applyNumberFormat="1" applyFont="1" applyFill="1" applyAlignment="1">
      <alignment/>
    </xf>
    <xf numFmtId="44" fontId="2" fillId="0" borderId="0" xfId="49" applyNumberFormat="1" applyFont="1" applyFill="1" applyAlignment="1">
      <alignment/>
    </xf>
    <xf numFmtId="44" fontId="40" fillId="0" borderId="11" xfId="49" applyNumberFormat="1" applyFont="1" applyFill="1" applyBorder="1" applyAlignment="1">
      <alignment/>
    </xf>
    <xf numFmtId="44" fontId="42" fillId="0" borderId="0" xfId="49" applyNumberFormat="1" applyFont="1" applyFill="1" applyAlignment="1">
      <alignment/>
    </xf>
    <xf numFmtId="165" fontId="40" fillId="0" borderId="0" xfId="0" applyNumberFormat="1" applyFont="1" applyAlignment="1">
      <alignment/>
    </xf>
    <xf numFmtId="0" fontId="41" fillId="0" borderId="0" xfId="0" applyFont="1" applyAlignment="1">
      <alignment horizontal="left" wrapText="1"/>
    </xf>
    <xf numFmtId="44" fontId="41" fillId="0" borderId="0" xfId="49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64" fontId="0" fillId="0" borderId="0" xfId="0" applyNumberFormat="1" applyFill="1" applyAlignment="1">
      <alignment vertical="top"/>
    </xf>
    <xf numFmtId="44" fontId="40" fillId="0" borderId="0" xfId="0" applyNumberFormat="1" applyFont="1" applyAlignment="1">
      <alignment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33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57150</xdr:rowOff>
    </xdr:from>
    <xdr:to>
      <xdr:col>0</xdr:col>
      <xdr:colOff>866775</xdr:colOff>
      <xdr:row>5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809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93"/>
  <sheetViews>
    <sheetView tabSelected="1" zoomScale="83" zoomScaleNormal="83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M88" sqref="A1:M88"/>
    </sheetView>
  </sheetViews>
  <sheetFormatPr defaultColWidth="9.140625" defaultRowHeight="12.75"/>
  <cols>
    <col min="1" max="1" width="13.7109375" style="32" customWidth="1"/>
    <col min="2" max="2" width="32.8515625" style="32" customWidth="1"/>
    <col min="3" max="3" width="8.140625" style="32" customWidth="1"/>
    <col min="4" max="4" width="19.140625" style="18" customWidth="1"/>
    <col min="5" max="6" width="19.140625" style="19" customWidth="1"/>
    <col min="7" max="7" width="19.140625" style="29" customWidth="1"/>
    <col min="8" max="8" width="19.140625" style="19" customWidth="1"/>
    <col min="9" max="9" width="19.140625" style="29" customWidth="1"/>
    <col min="10" max="10" width="19.140625" style="19" customWidth="1"/>
    <col min="11" max="11" width="19.140625" style="29" customWidth="1"/>
    <col min="12" max="12" width="19.140625" style="19" customWidth="1"/>
    <col min="13" max="13" width="23.140625" style="1" customWidth="1"/>
    <col min="14" max="14" width="17.8515625" style="1" bestFit="1" customWidth="1"/>
    <col min="15" max="15" width="9.140625" style="1" customWidth="1"/>
    <col min="16" max="16" width="14.140625" style="1" bestFit="1" customWidth="1"/>
    <col min="17" max="16384" width="9.140625" style="1" customWidth="1"/>
  </cols>
  <sheetData>
    <row r="1" spans="1:174" ht="11.25">
      <c r="A1" s="30"/>
      <c r="B1" s="31"/>
      <c r="C1" s="20"/>
      <c r="D1" s="5"/>
      <c r="E1" s="2"/>
      <c r="F1" s="2"/>
      <c r="G1" s="22"/>
      <c r="H1" s="2"/>
      <c r="I1" s="22"/>
      <c r="J1" s="2"/>
      <c r="K1" s="2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</row>
    <row r="2" spans="2:174" ht="11.25">
      <c r="B2" s="33" t="s">
        <v>0</v>
      </c>
      <c r="C2" s="33"/>
      <c r="D2" s="6"/>
      <c r="E2" s="2"/>
      <c r="F2" s="2"/>
      <c r="G2" s="22"/>
      <c r="H2" s="2"/>
      <c r="I2" s="22"/>
      <c r="J2" s="2"/>
      <c r="K2" s="2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</row>
    <row r="3" spans="1:174" ht="15" customHeight="1">
      <c r="A3" s="33"/>
      <c r="B3" s="33" t="s">
        <v>100</v>
      </c>
      <c r="C3" s="33"/>
      <c r="D3" s="6"/>
      <c r="E3" s="2"/>
      <c r="F3" s="2"/>
      <c r="G3" s="22"/>
      <c r="H3" s="2"/>
      <c r="I3" s="22"/>
      <c r="J3" s="2"/>
      <c r="K3" s="2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</row>
    <row r="4" spans="2:174" ht="15" customHeight="1">
      <c r="B4" s="21" t="s">
        <v>83</v>
      </c>
      <c r="C4" s="33"/>
      <c r="D4" s="6"/>
      <c r="E4" s="2"/>
      <c r="F4" s="2"/>
      <c r="G4" s="22"/>
      <c r="H4" s="2"/>
      <c r="I4" s="22"/>
      <c r="J4" s="2"/>
      <c r="K4" s="2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</row>
    <row r="5" spans="2:174" ht="15" customHeight="1">
      <c r="B5" s="21"/>
      <c r="C5" s="21"/>
      <c r="D5" s="6"/>
      <c r="E5" s="2"/>
      <c r="F5" s="2"/>
      <c r="G5" s="22"/>
      <c r="H5" s="2"/>
      <c r="I5" s="22"/>
      <c r="J5" s="2"/>
      <c r="K5" s="2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</row>
    <row r="6" spans="1:174" ht="19.5" customHeight="1">
      <c r="A6" s="21"/>
      <c r="B6" s="21"/>
      <c r="C6" s="21"/>
      <c r="D6" s="5"/>
      <c r="E6" s="2"/>
      <c r="F6" s="2"/>
      <c r="G6" s="22"/>
      <c r="H6" s="2"/>
      <c r="I6" s="22"/>
      <c r="J6" s="2"/>
      <c r="K6" s="2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</row>
    <row r="7" spans="1:13" s="34" customFormat="1" ht="12.75" customHeight="1" thickBot="1">
      <c r="A7" s="39" t="s">
        <v>84</v>
      </c>
      <c r="B7" s="39"/>
      <c r="C7" s="39"/>
      <c r="D7" s="16" t="s">
        <v>1</v>
      </c>
      <c r="E7" s="16" t="s">
        <v>101</v>
      </c>
      <c r="F7" s="16" t="s">
        <v>102</v>
      </c>
      <c r="G7" s="17" t="s">
        <v>103</v>
      </c>
      <c r="H7" s="16" t="s">
        <v>106</v>
      </c>
      <c r="I7" s="17" t="s">
        <v>116</v>
      </c>
      <c r="J7" s="16" t="s">
        <v>117</v>
      </c>
      <c r="K7" s="17" t="s">
        <v>118</v>
      </c>
      <c r="L7" s="16" t="s">
        <v>119</v>
      </c>
      <c r="M7" s="16" t="s">
        <v>120</v>
      </c>
    </row>
    <row r="8" spans="1:14" s="8" customFormat="1" ht="12.75" customHeight="1">
      <c r="A8" s="3" t="s">
        <v>2</v>
      </c>
      <c r="B8" s="38" t="s">
        <v>3</v>
      </c>
      <c r="C8" s="38"/>
      <c r="D8" s="23"/>
      <c r="E8" s="24"/>
      <c r="F8" s="24"/>
      <c r="G8" s="24"/>
      <c r="H8" s="24"/>
      <c r="I8" s="24"/>
      <c r="J8" s="24"/>
      <c r="K8" s="24"/>
      <c r="L8" s="24"/>
      <c r="M8" s="12"/>
      <c r="N8" s="13"/>
    </row>
    <row r="9" spans="1:14" s="8" customFormat="1" ht="12.75" customHeight="1">
      <c r="A9" s="3" t="s">
        <v>2</v>
      </c>
      <c r="B9" s="38" t="s">
        <v>4</v>
      </c>
      <c r="C9" s="38"/>
      <c r="D9" s="23"/>
      <c r="E9" s="24"/>
      <c r="F9" s="24"/>
      <c r="G9" s="24"/>
      <c r="H9" s="24"/>
      <c r="I9" s="24"/>
      <c r="J9" s="24"/>
      <c r="K9" s="24"/>
      <c r="L9" s="24"/>
      <c r="M9" s="14"/>
      <c r="N9" s="15"/>
    </row>
    <row r="10" spans="1:14" s="8" customFormat="1" ht="12.75" customHeight="1">
      <c r="A10" s="10" t="s">
        <v>5</v>
      </c>
      <c r="B10" s="37" t="s">
        <v>6</v>
      </c>
      <c r="C10" s="37"/>
      <c r="D10" s="25">
        <v>711608172.6800001</v>
      </c>
      <c r="E10" s="25">
        <v>624654773.16</v>
      </c>
      <c r="F10" s="25">
        <v>650602364.9000001</v>
      </c>
      <c r="G10" s="26">
        <v>719204648.72</v>
      </c>
      <c r="H10" s="25">
        <v>714421064.2700001</v>
      </c>
      <c r="I10" s="26">
        <v>762689621.06</v>
      </c>
      <c r="J10" s="25">
        <v>821257521.58</v>
      </c>
      <c r="K10" s="26">
        <v>792482262.84</v>
      </c>
      <c r="L10" s="25">
        <v>769557756.97</v>
      </c>
      <c r="M10" s="25">
        <v>803140839.83</v>
      </c>
      <c r="N10" s="35"/>
    </row>
    <row r="11" spans="1:14" s="8" customFormat="1" ht="12.75" customHeight="1">
      <c r="A11" s="10" t="s">
        <v>7</v>
      </c>
      <c r="B11" s="37" t="s">
        <v>8</v>
      </c>
      <c r="C11" s="37"/>
      <c r="D11" s="25">
        <v>1261185108.78</v>
      </c>
      <c r="E11" s="25">
        <v>1453767405.67</v>
      </c>
      <c r="F11" s="25">
        <v>1493793254.49</v>
      </c>
      <c r="G11" s="24">
        <v>1498833387.18</v>
      </c>
      <c r="H11" s="25">
        <v>1425145282.9299998</v>
      </c>
      <c r="I11" s="24">
        <v>1410682667.38</v>
      </c>
      <c r="J11" s="25">
        <v>1367726094.06</v>
      </c>
      <c r="K11" s="24">
        <v>1317464840.73</v>
      </c>
      <c r="L11" s="25">
        <v>1345672807.25</v>
      </c>
      <c r="M11" s="25">
        <v>1192472861.8400002</v>
      </c>
      <c r="N11" s="35"/>
    </row>
    <row r="12" spans="1:14" s="8" customFormat="1" ht="12.75" customHeight="1">
      <c r="A12" s="10" t="s">
        <v>9</v>
      </c>
      <c r="B12" s="37" t="s">
        <v>107</v>
      </c>
      <c r="C12" s="37"/>
      <c r="D12" s="25">
        <v>68802055.98</v>
      </c>
      <c r="E12" s="25">
        <v>132512029.02000001</v>
      </c>
      <c r="F12" s="25">
        <v>126445452.83</v>
      </c>
      <c r="G12" s="24">
        <v>166468141.3</v>
      </c>
      <c r="H12" s="25">
        <v>197850844.03</v>
      </c>
      <c r="I12" s="24">
        <v>192022317.63</v>
      </c>
      <c r="J12" s="25">
        <v>182760081.92</v>
      </c>
      <c r="K12" s="24">
        <v>186673693.23</v>
      </c>
      <c r="L12" s="25">
        <v>220927940.55</v>
      </c>
      <c r="M12" s="25">
        <v>244950625.66000003</v>
      </c>
      <c r="N12" s="35"/>
    </row>
    <row r="13" spans="1:14" s="8" customFormat="1" ht="12.75" customHeight="1">
      <c r="A13" s="10" t="s">
        <v>10</v>
      </c>
      <c r="B13" s="37" t="s">
        <v>108</v>
      </c>
      <c r="C13" s="37"/>
      <c r="D13" s="25">
        <v>1985685.08</v>
      </c>
      <c r="E13" s="25">
        <v>1993394.34</v>
      </c>
      <c r="F13" s="25">
        <v>1993960.63</v>
      </c>
      <c r="G13" s="24">
        <v>2001307.2</v>
      </c>
      <c r="H13" s="25">
        <v>1988128.65</v>
      </c>
      <c r="I13" s="24">
        <v>1954750.28</v>
      </c>
      <c r="J13" s="25">
        <v>1961122.02</v>
      </c>
      <c r="K13" s="24">
        <v>1967104.81</v>
      </c>
      <c r="L13" s="25">
        <v>1948030.71</v>
      </c>
      <c r="M13" s="25">
        <v>1947466.49</v>
      </c>
      <c r="N13" s="35"/>
    </row>
    <row r="14" spans="1:14" s="8" customFormat="1" ht="12.75" customHeight="1" thickBot="1">
      <c r="A14" s="10" t="s">
        <v>11</v>
      </c>
      <c r="B14" s="37" t="s">
        <v>12</v>
      </c>
      <c r="C14" s="37"/>
      <c r="D14" s="24"/>
      <c r="E14" s="24"/>
      <c r="F14" s="24"/>
      <c r="G14" s="24"/>
      <c r="H14" s="24"/>
      <c r="I14" s="24"/>
      <c r="J14" s="24"/>
      <c r="K14" s="24"/>
      <c r="L14" s="24"/>
      <c r="N14" s="9"/>
    </row>
    <row r="15" spans="1:13" s="8" customFormat="1" ht="12.75" customHeight="1">
      <c r="A15" s="3"/>
      <c r="B15" s="38" t="s">
        <v>13</v>
      </c>
      <c r="C15" s="38"/>
      <c r="D15" s="27">
        <f>SUM(D10:D14)</f>
        <v>2043581022.52</v>
      </c>
      <c r="E15" s="27">
        <f>SUM(E10:E14)</f>
        <v>2212927602.19</v>
      </c>
      <c r="F15" s="27">
        <f>SUM(F10:F14)</f>
        <v>2272835032.8500004</v>
      </c>
      <c r="G15" s="27">
        <f>SUM(G10:G13)</f>
        <v>2386507484.4</v>
      </c>
      <c r="H15" s="27">
        <f aca="true" t="shared" si="0" ref="H15:M15">H10+H11+H12+H13</f>
        <v>2339405319.88</v>
      </c>
      <c r="I15" s="27">
        <f t="shared" si="0"/>
        <v>2367349356.3500004</v>
      </c>
      <c r="J15" s="27">
        <f t="shared" si="0"/>
        <v>2373704819.58</v>
      </c>
      <c r="K15" s="27">
        <f t="shared" si="0"/>
        <v>2298587901.61</v>
      </c>
      <c r="L15" s="27">
        <f t="shared" si="0"/>
        <v>2338106535.48</v>
      </c>
      <c r="M15" s="27">
        <f t="shared" si="0"/>
        <v>2242511793.8199997</v>
      </c>
    </row>
    <row r="16" spans="1:12" s="8" customFormat="1" ht="12.75" customHeight="1">
      <c r="A16" s="37"/>
      <c r="B16" s="37"/>
      <c r="C16" s="37"/>
      <c r="D16" s="23"/>
      <c r="E16" s="24"/>
      <c r="F16" s="24"/>
      <c r="G16" s="24"/>
      <c r="H16" s="24"/>
      <c r="I16" s="24"/>
      <c r="J16" s="24"/>
      <c r="K16" s="24"/>
      <c r="L16" s="24"/>
    </row>
    <row r="17" spans="1:16" s="8" customFormat="1" ht="22.5" customHeight="1">
      <c r="A17" s="3" t="s">
        <v>2</v>
      </c>
      <c r="B17" s="38" t="s">
        <v>109</v>
      </c>
      <c r="C17" s="38"/>
      <c r="D17" s="23"/>
      <c r="E17" s="24"/>
      <c r="F17" s="24"/>
      <c r="G17" s="24"/>
      <c r="H17" s="24"/>
      <c r="I17" s="24"/>
      <c r="J17" s="24"/>
      <c r="K17" s="24"/>
      <c r="L17" s="24"/>
      <c r="M17" s="12"/>
      <c r="N17" s="13"/>
      <c r="O17" s="12"/>
      <c r="P17" s="13"/>
    </row>
    <row r="18" spans="1:16" s="8" customFormat="1" ht="12.75" customHeight="1">
      <c r="A18" s="10" t="s">
        <v>14</v>
      </c>
      <c r="B18" s="37" t="s">
        <v>15</v>
      </c>
      <c r="C18" s="37"/>
      <c r="D18" s="24">
        <v>211735.78</v>
      </c>
      <c r="E18" s="24">
        <v>302628</v>
      </c>
      <c r="F18" s="24"/>
      <c r="G18" s="24"/>
      <c r="H18" s="24">
        <v>1674</v>
      </c>
      <c r="I18" s="24">
        <v>19284</v>
      </c>
      <c r="J18" s="24"/>
      <c r="K18" s="24">
        <v>3674</v>
      </c>
      <c r="L18" s="24"/>
      <c r="M18" s="24">
        <v>649391.62</v>
      </c>
      <c r="N18" s="35"/>
      <c r="O18" s="14"/>
      <c r="P18" s="15"/>
    </row>
    <row r="19" spans="1:16" s="8" customFormat="1" ht="22.5" customHeight="1">
      <c r="A19" s="10" t="s">
        <v>16</v>
      </c>
      <c r="B19" s="37" t="s">
        <v>17</v>
      </c>
      <c r="C19" s="37"/>
      <c r="D19" s="24">
        <v>72267862.78999999</v>
      </c>
      <c r="E19" s="24">
        <v>73666042.07000001</v>
      </c>
      <c r="F19" s="24">
        <v>70271001.63</v>
      </c>
      <c r="G19" s="24">
        <v>70363939.67</v>
      </c>
      <c r="H19" s="24">
        <v>13618055.219999999</v>
      </c>
      <c r="I19" s="24">
        <v>13952348.73</v>
      </c>
      <c r="J19" s="24">
        <v>14036294.53</v>
      </c>
      <c r="K19" s="24">
        <v>143353219.76</v>
      </c>
      <c r="L19" s="24">
        <v>82180441.94</v>
      </c>
      <c r="M19" s="24">
        <v>52885511.95</v>
      </c>
      <c r="N19" s="35"/>
      <c r="O19" s="14"/>
      <c r="P19" s="15"/>
    </row>
    <row r="20" spans="1:16" s="8" customFormat="1" ht="12.75" customHeight="1">
      <c r="A20" s="10" t="s">
        <v>87</v>
      </c>
      <c r="B20" s="37" t="s">
        <v>88</v>
      </c>
      <c r="C20" s="37"/>
      <c r="D20" s="24"/>
      <c r="E20" s="24"/>
      <c r="F20" s="24"/>
      <c r="G20" s="24"/>
      <c r="H20" s="24"/>
      <c r="I20" s="24"/>
      <c r="J20" s="24"/>
      <c r="K20" s="24"/>
      <c r="L20" s="24"/>
      <c r="N20" s="14"/>
      <c r="O20" s="14"/>
      <c r="P20" s="14"/>
    </row>
    <row r="21" spans="1:16" s="8" customFormat="1" ht="22.5" customHeight="1" thickBot="1">
      <c r="A21" s="10" t="s">
        <v>18</v>
      </c>
      <c r="B21" s="37" t="s">
        <v>19</v>
      </c>
      <c r="C21" s="37"/>
      <c r="D21" s="24">
        <v>548563.85</v>
      </c>
      <c r="E21" s="24">
        <v>534137.52</v>
      </c>
      <c r="F21" s="24">
        <v>579219.34</v>
      </c>
      <c r="G21" s="24">
        <v>517750.82</v>
      </c>
      <c r="H21" s="24">
        <v>598613.49</v>
      </c>
      <c r="I21" s="24">
        <v>559845.35</v>
      </c>
      <c r="J21" s="24">
        <v>609551.28</v>
      </c>
      <c r="K21" s="24">
        <v>560393.52</v>
      </c>
      <c r="L21" s="24">
        <v>587217.91</v>
      </c>
      <c r="M21" s="24">
        <v>574177.9600000001</v>
      </c>
      <c r="N21" s="35"/>
      <c r="O21" s="14"/>
      <c r="P21" s="15"/>
    </row>
    <row r="22" spans="1:13" s="8" customFormat="1" ht="12.75" customHeight="1">
      <c r="A22" s="3"/>
      <c r="B22" s="38" t="s">
        <v>115</v>
      </c>
      <c r="C22" s="38"/>
      <c r="D22" s="27">
        <f>SUM(D18:D21)</f>
        <v>73028162.41999999</v>
      </c>
      <c r="E22" s="27">
        <f>SUM(E18:E21)</f>
        <v>74502807.59</v>
      </c>
      <c r="F22" s="27">
        <f>SUM(F18:F21)</f>
        <v>70850220.97</v>
      </c>
      <c r="G22" s="27">
        <f>SUM(G19:G21)</f>
        <v>70881690.49</v>
      </c>
      <c r="H22" s="27">
        <f aca="true" t="shared" si="1" ref="H22:M22">H18+H19+H21</f>
        <v>14218342.709999999</v>
      </c>
      <c r="I22" s="27">
        <f t="shared" si="1"/>
        <v>14531478.08</v>
      </c>
      <c r="J22" s="27">
        <f t="shared" si="1"/>
        <v>14645845.809999999</v>
      </c>
      <c r="K22" s="27">
        <f t="shared" si="1"/>
        <v>143917287.28</v>
      </c>
      <c r="L22" s="27">
        <f t="shared" si="1"/>
        <v>82767659.85</v>
      </c>
      <c r="M22" s="27">
        <f t="shared" si="1"/>
        <v>54109081.53</v>
      </c>
    </row>
    <row r="23" spans="1:12" s="8" customFormat="1" ht="12.75" customHeight="1">
      <c r="A23" s="37"/>
      <c r="B23" s="37"/>
      <c r="C23" s="37"/>
      <c r="D23" s="23"/>
      <c r="E23" s="24"/>
      <c r="F23" s="24"/>
      <c r="G23" s="24"/>
      <c r="H23" s="24"/>
      <c r="I23" s="24"/>
      <c r="J23" s="24"/>
      <c r="K23" s="24"/>
      <c r="L23" s="24"/>
    </row>
    <row r="24" spans="1:12" s="8" customFormat="1" ht="23.25" customHeight="1">
      <c r="A24" s="3" t="s">
        <v>2</v>
      </c>
      <c r="B24" s="38" t="s">
        <v>20</v>
      </c>
      <c r="C24" s="38"/>
      <c r="D24" s="23"/>
      <c r="E24" s="24"/>
      <c r="F24" s="24"/>
      <c r="G24" s="24"/>
      <c r="H24" s="24"/>
      <c r="I24" s="24"/>
      <c r="J24" s="24"/>
      <c r="K24" s="24"/>
      <c r="L24" s="24"/>
    </row>
    <row r="25" spans="1:14" s="8" customFormat="1" ht="22.5" customHeight="1" thickBot="1">
      <c r="A25" s="10" t="s">
        <v>21</v>
      </c>
      <c r="B25" s="37" t="s">
        <v>22</v>
      </c>
      <c r="C25" s="37"/>
      <c r="D25" s="24">
        <v>165440980.78</v>
      </c>
      <c r="E25" s="24">
        <v>170973729.82000002</v>
      </c>
      <c r="F25" s="24">
        <v>127794112.01</v>
      </c>
      <c r="G25" s="24">
        <v>128001997.22</v>
      </c>
      <c r="H25" s="24">
        <v>114466148.64000002</v>
      </c>
      <c r="I25" s="24">
        <v>104245009.74</v>
      </c>
      <c r="J25" s="24">
        <v>106357320.64</v>
      </c>
      <c r="K25" s="24">
        <v>108401252.76</v>
      </c>
      <c r="L25" s="24">
        <v>96430897.93</v>
      </c>
      <c r="M25" s="24">
        <v>92586079.5</v>
      </c>
      <c r="N25" s="35"/>
    </row>
    <row r="26" spans="1:13" s="8" customFormat="1" ht="23.25" customHeight="1">
      <c r="A26" s="3"/>
      <c r="B26" s="38" t="s">
        <v>23</v>
      </c>
      <c r="C26" s="38"/>
      <c r="D26" s="27">
        <f aca="true" t="shared" si="2" ref="D26:K26">SUM(D25)</f>
        <v>165440980.78</v>
      </c>
      <c r="E26" s="27">
        <f t="shared" si="2"/>
        <v>170973729.82000002</v>
      </c>
      <c r="F26" s="27">
        <f t="shared" si="2"/>
        <v>127794112.01</v>
      </c>
      <c r="G26" s="27">
        <f t="shared" si="2"/>
        <v>128001997.22</v>
      </c>
      <c r="H26" s="27">
        <f t="shared" si="2"/>
        <v>114466148.64000002</v>
      </c>
      <c r="I26" s="27">
        <f t="shared" si="2"/>
        <v>104245009.74</v>
      </c>
      <c r="J26" s="27">
        <f t="shared" si="2"/>
        <v>106357320.64</v>
      </c>
      <c r="K26" s="27">
        <f t="shared" si="2"/>
        <v>108401252.76</v>
      </c>
      <c r="L26" s="27">
        <f>SUM(L25)</f>
        <v>96430897.93</v>
      </c>
      <c r="M26" s="27">
        <f>SUM(M25)</f>
        <v>92586079.5</v>
      </c>
    </row>
    <row r="27" spans="1:12" s="8" customFormat="1" ht="12.75" customHeight="1">
      <c r="A27" s="37"/>
      <c r="B27" s="37"/>
      <c r="C27" s="37"/>
      <c r="D27" s="23"/>
      <c r="E27" s="24"/>
      <c r="F27" s="24"/>
      <c r="G27" s="24"/>
      <c r="H27" s="24"/>
      <c r="I27" s="24"/>
      <c r="J27" s="24"/>
      <c r="K27" s="24"/>
      <c r="L27" s="24"/>
    </row>
    <row r="28" spans="1:12" s="8" customFormat="1" ht="12.75" customHeight="1">
      <c r="A28" s="3" t="s">
        <v>2</v>
      </c>
      <c r="B28" s="38" t="s">
        <v>24</v>
      </c>
      <c r="C28" s="38"/>
      <c r="D28" s="23"/>
      <c r="E28" s="24"/>
      <c r="F28" s="24"/>
      <c r="G28" s="24"/>
      <c r="H28" s="24"/>
      <c r="I28" s="24"/>
      <c r="J28" s="24"/>
      <c r="K28" s="24"/>
      <c r="L28" s="24"/>
    </row>
    <row r="29" spans="1:14" s="8" customFormat="1" ht="22.5" customHeight="1" thickBot="1">
      <c r="A29" s="10" t="s">
        <v>25</v>
      </c>
      <c r="B29" s="37" t="s">
        <v>26</v>
      </c>
      <c r="C29" s="37"/>
      <c r="D29" s="24">
        <v>3011883.03</v>
      </c>
      <c r="E29" s="24">
        <v>2563572.62</v>
      </c>
      <c r="F29" s="24">
        <v>2462443.19</v>
      </c>
      <c r="G29" s="24">
        <v>3238864.11</v>
      </c>
      <c r="H29" s="24">
        <v>4808979.25</v>
      </c>
      <c r="I29" s="24">
        <v>4737251.09</v>
      </c>
      <c r="J29" s="24">
        <v>4663646.52</v>
      </c>
      <c r="K29" s="24">
        <v>4018169.81</v>
      </c>
      <c r="L29" s="24">
        <v>3521670.66</v>
      </c>
      <c r="M29" s="24">
        <v>3964320.95</v>
      </c>
      <c r="N29" s="35"/>
    </row>
    <row r="30" spans="1:13" s="8" customFormat="1" ht="12.75" customHeight="1">
      <c r="A30" s="3"/>
      <c r="B30" s="38" t="s">
        <v>27</v>
      </c>
      <c r="C30" s="38"/>
      <c r="D30" s="27">
        <f>SUM(D29)</f>
        <v>3011883.03</v>
      </c>
      <c r="E30" s="27">
        <f>SUM(E29)</f>
        <v>2563572.62</v>
      </c>
      <c r="F30" s="27">
        <f>SUM(F29)</f>
        <v>2462443.19</v>
      </c>
      <c r="G30" s="27">
        <f>SUM(G29)</f>
        <v>3238864.11</v>
      </c>
      <c r="H30" s="27">
        <f aca="true" t="shared" si="3" ref="H30:M30">H29</f>
        <v>4808979.25</v>
      </c>
      <c r="I30" s="27">
        <f t="shared" si="3"/>
        <v>4737251.09</v>
      </c>
      <c r="J30" s="27">
        <f t="shared" si="3"/>
        <v>4663646.52</v>
      </c>
      <c r="K30" s="27">
        <f t="shared" si="3"/>
        <v>4018169.81</v>
      </c>
      <c r="L30" s="27">
        <f t="shared" si="3"/>
        <v>3521670.66</v>
      </c>
      <c r="M30" s="27">
        <f t="shared" si="3"/>
        <v>3964320.95</v>
      </c>
    </row>
    <row r="31" spans="1:12" s="8" customFormat="1" ht="11.25">
      <c r="A31" s="37"/>
      <c r="B31" s="37"/>
      <c r="C31" s="37"/>
      <c r="D31" s="23"/>
      <c r="E31" s="24"/>
      <c r="F31" s="24"/>
      <c r="G31" s="24"/>
      <c r="H31" s="24"/>
      <c r="I31" s="24"/>
      <c r="J31" s="24"/>
      <c r="K31" s="24"/>
      <c r="L31" s="24"/>
    </row>
    <row r="32" spans="1:12" s="8" customFormat="1" ht="12.75" customHeight="1">
      <c r="A32" s="3" t="s">
        <v>2</v>
      </c>
      <c r="B32" s="38" t="s">
        <v>89</v>
      </c>
      <c r="C32" s="38"/>
      <c r="D32" s="38"/>
      <c r="E32" s="24"/>
      <c r="F32" s="24"/>
      <c r="G32" s="24"/>
      <c r="H32" s="24"/>
      <c r="I32" s="24"/>
      <c r="J32" s="24"/>
      <c r="K32" s="24"/>
      <c r="L32" s="24"/>
    </row>
    <row r="33" spans="1:12" s="8" customFormat="1" ht="33" customHeight="1" thickBot="1">
      <c r="A33" s="4" t="s">
        <v>90</v>
      </c>
      <c r="B33" s="37" t="s">
        <v>91</v>
      </c>
      <c r="C33" s="37"/>
      <c r="D33" s="24">
        <v>1172137876.62</v>
      </c>
      <c r="E33" s="24"/>
      <c r="F33" s="24"/>
      <c r="G33" s="24"/>
      <c r="H33" s="24"/>
      <c r="I33" s="24"/>
      <c r="J33" s="24"/>
      <c r="K33" s="24"/>
      <c r="L33" s="24"/>
    </row>
    <row r="34" spans="1:13" s="8" customFormat="1" ht="26.25" customHeight="1">
      <c r="A34" s="3"/>
      <c r="B34" s="38" t="s">
        <v>92</v>
      </c>
      <c r="C34" s="38"/>
      <c r="D34" s="27">
        <f>SUM(D33)</f>
        <v>1172137876.62</v>
      </c>
      <c r="E34" s="27">
        <f>SUM(E33)</f>
        <v>0</v>
      </c>
      <c r="F34" s="27">
        <f>SUM(F33)</f>
        <v>0</v>
      </c>
      <c r="G34" s="27">
        <f>SUM(G33)</f>
        <v>0</v>
      </c>
      <c r="H34" s="27">
        <f aca="true" t="shared" si="4" ref="H34:M34">H33</f>
        <v>0</v>
      </c>
      <c r="I34" s="27">
        <f t="shared" si="4"/>
        <v>0</v>
      </c>
      <c r="J34" s="27">
        <f t="shared" si="4"/>
        <v>0</v>
      </c>
      <c r="K34" s="27">
        <f t="shared" si="4"/>
        <v>0</v>
      </c>
      <c r="L34" s="27">
        <f t="shared" si="4"/>
        <v>0</v>
      </c>
      <c r="M34" s="27">
        <f t="shared" si="4"/>
        <v>0</v>
      </c>
    </row>
    <row r="35" spans="1:12" s="8" customFormat="1" ht="13.5" customHeight="1">
      <c r="A35" s="10"/>
      <c r="B35" s="37"/>
      <c r="C35" s="37"/>
      <c r="D35" s="23"/>
      <c r="E35" s="24"/>
      <c r="F35" s="24"/>
      <c r="G35" s="24"/>
      <c r="H35" s="24"/>
      <c r="I35" s="24"/>
      <c r="J35" s="24"/>
      <c r="K35" s="24"/>
      <c r="L35" s="24"/>
    </row>
    <row r="36" spans="1:13" s="8" customFormat="1" ht="12.75" customHeight="1">
      <c r="A36" s="38" t="s">
        <v>85</v>
      </c>
      <c r="B36" s="38"/>
      <c r="C36" s="3"/>
      <c r="D36" s="28">
        <f>SUM(D15,D22,D26,D30,D34)</f>
        <v>3457199925.3700004</v>
      </c>
      <c r="E36" s="28">
        <f>SUM(E15,E22,E26,E30,E34)</f>
        <v>2460967712.2200003</v>
      </c>
      <c r="F36" s="28">
        <f>SUM(F15,F22,F26,F30,F34)</f>
        <v>2473941809.0200005</v>
      </c>
      <c r="G36" s="28">
        <f>SUM(G15+G22+G26+G30+G34)</f>
        <v>2588630036.22</v>
      </c>
      <c r="H36" s="28">
        <f aca="true" t="shared" si="5" ref="H36:M36">H15+H22+H26+H30+H34</f>
        <v>2472898790.48</v>
      </c>
      <c r="I36" s="28">
        <f t="shared" si="5"/>
        <v>2490863095.26</v>
      </c>
      <c r="J36" s="28">
        <f t="shared" si="5"/>
        <v>2499371632.5499997</v>
      </c>
      <c r="K36" s="28">
        <f t="shared" si="5"/>
        <v>2554924611.4600005</v>
      </c>
      <c r="L36" s="28">
        <f t="shared" si="5"/>
        <v>2520826763.9199996</v>
      </c>
      <c r="M36" s="28">
        <f t="shared" si="5"/>
        <v>2393171275.7999997</v>
      </c>
    </row>
    <row r="37" spans="1:12" s="8" customFormat="1" ht="11.25">
      <c r="A37" s="10"/>
      <c r="B37" s="37"/>
      <c r="C37" s="37"/>
      <c r="D37" s="23"/>
      <c r="E37" s="24"/>
      <c r="F37" s="24"/>
      <c r="G37" s="24"/>
      <c r="H37" s="24"/>
      <c r="I37" s="24"/>
      <c r="J37" s="24"/>
      <c r="K37" s="24"/>
      <c r="L37" s="24"/>
    </row>
    <row r="38" spans="1:13" s="8" customFormat="1" ht="12.75" customHeight="1">
      <c r="A38" s="3" t="s">
        <v>2</v>
      </c>
      <c r="B38" s="11" t="s">
        <v>110</v>
      </c>
      <c r="C38" s="11"/>
      <c r="D38" s="23"/>
      <c r="E38" s="24"/>
      <c r="F38" s="24"/>
      <c r="G38" s="24"/>
      <c r="H38" s="24"/>
      <c r="I38" s="24"/>
      <c r="J38" s="24"/>
      <c r="K38" s="24"/>
      <c r="L38" s="24"/>
      <c r="M38" s="13"/>
    </row>
    <row r="39" spans="1:14" s="8" customFormat="1" ht="22.5" customHeight="1" thickBot="1">
      <c r="A39" s="10" t="s">
        <v>28</v>
      </c>
      <c r="B39" s="37" t="s">
        <v>111</v>
      </c>
      <c r="C39" s="37"/>
      <c r="D39" s="24"/>
      <c r="E39" s="24">
        <v>1185176870.01</v>
      </c>
      <c r="F39" s="24">
        <v>1195384319.7</v>
      </c>
      <c r="G39" s="24">
        <v>1208745546.99</v>
      </c>
      <c r="H39" s="24">
        <v>1224253030.32</v>
      </c>
      <c r="I39" s="24">
        <v>1233434179.94</v>
      </c>
      <c r="J39" s="24">
        <v>1241563901.94</v>
      </c>
      <c r="K39" s="24">
        <v>1256471689.78</v>
      </c>
      <c r="L39" s="24">
        <v>1267551459.31</v>
      </c>
      <c r="M39" s="24">
        <v>1273937425.24</v>
      </c>
      <c r="N39" s="35"/>
    </row>
    <row r="40" spans="1:13" s="8" customFormat="1" ht="12.75" customHeight="1">
      <c r="A40" s="3"/>
      <c r="B40" s="38" t="s">
        <v>29</v>
      </c>
      <c r="C40" s="38"/>
      <c r="D40" s="27">
        <f>SUM(D39)</f>
        <v>0</v>
      </c>
      <c r="E40" s="27">
        <f>SUM(E39)</f>
        <v>1185176870.01</v>
      </c>
      <c r="F40" s="27">
        <f>SUM(F39)</f>
        <v>1195384319.7</v>
      </c>
      <c r="G40" s="27">
        <f>SUM(G39)</f>
        <v>1208745546.99</v>
      </c>
      <c r="H40" s="27">
        <f aca="true" t="shared" si="6" ref="H40:M40">H39</f>
        <v>1224253030.32</v>
      </c>
      <c r="I40" s="27">
        <f t="shared" si="6"/>
        <v>1233434179.94</v>
      </c>
      <c r="J40" s="27">
        <f t="shared" si="6"/>
        <v>1241563901.94</v>
      </c>
      <c r="K40" s="27">
        <f t="shared" si="6"/>
        <v>1256471689.78</v>
      </c>
      <c r="L40" s="27">
        <f t="shared" si="6"/>
        <v>1267551459.31</v>
      </c>
      <c r="M40" s="27">
        <f t="shared" si="6"/>
        <v>1273937425.24</v>
      </c>
    </row>
    <row r="41" spans="1:12" s="8" customFormat="1" ht="12.75" customHeight="1">
      <c r="A41" s="37"/>
      <c r="B41" s="37"/>
      <c r="C41" s="37"/>
      <c r="D41" s="23"/>
      <c r="E41" s="24"/>
      <c r="F41" s="24"/>
      <c r="G41" s="24"/>
      <c r="H41" s="24"/>
      <c r="I41" s="24"/>
      <c r="J41" s="24"/>
      <c r="K41" s="24"/>
      <c r="L41" s="24"/>
    </row>
    <row r="42" spans="1:13" s="8" customFormat="1" ht="23.25" customHeight="1">
      <c r="A42" s="3" t="s">
        <v>2</v>
      </c>
      <c r="B42" s="38" t="s">
        <v>30</v>
      </c>
      <c r="C42" s="38"/>
      <c r="D42" s="23"/>
      <c r="E42" s="24"/>
      <c r="F42" s="24"/>
      <c r="G42" s="24"/>
      <c r="H42" s="24"/>
      <c r="I42" s="24"/>
      <c r="J42" s="24"/>
      <c r="K42" s="24"/>
      <c r="L42" s="24"/>
      <c r="M42" s="13"/>
    </row>
    <row r="43" spans="1:14" s="8" customFormat="1" ht="12.75" customHeight="1">
      <c r="A43" s="10" t="s">
        <v>31</v>
      </c>
      <c r="B43" s="37" t="s">
        <v>32</v>
      </c>
      <c r="C43" s="37"/>
      <c r="D43" s="24">
        <v>937701</v>
      </c>
      <c r="E43" s="24">
        <v>933337</v>
      </c>
      <c r="F43" s="24">
        <v>928973</v>
      </c>
      <c r="G43" s="24">
        <v>920245</v>
      </c>
      <c r="H43" s="24">
        <v>909346</v>
      </c>
      <c r="I43" s="24">
        <v>904982</v>
      </c>
      <c r="J43" s="24">
        <v>904982</v>
      </c>
      <c r="K43" s="24">
        <v>896254</v>
      </c>
      <c r="L43" s="24">
        <v>896254</v>
      </c>
      <c r="M43" s="24">
        <v>891890</v>
      </c>
      <c r="N43" s="35"/>
    </row>
    <row r="44" spans="1:14" s="8" customFormat="1" ht="12.75" customHeight="1">
      <c r="A44" s="10" t="s">
        <v>33</v>
      </c>
      <c r="B44" s="37" t="s">
        <v>34</v>
      </c>
      <c r="C44" s="37"/>
      <c r="D44" s="24">
        <v>54276012.19</v>
      </c>
      <c r="E44" s="24">
        <v>53946190.45999999</v>
      </c>
      <c r="F44" s="24">
        <v>53637810.99999999</v>
      </c>
      <c r="G44" s="24">
        <v>53294675.56999999</v>
      </c>
      <c r="H44" s="24">
        <v>53001338.9</v>
      </c>
      <c r="I44" s="24">
        <v>52606680.76</v>
      </c>
      <c r="J44" s="24">
        <v>52284516.3</v>
      </c>
      <c r="K44" s="24">
        <v>51908380.43</v>
      </c>
      <c r="L44" s="24">
        <v>51583590.2</v>
      </c>
      <c r="M44" s="24">
        <v>51309124.519999996</v>
      </c>
      <c r="N44" s="35"/>
    </row>
    <row r="45" spans="1:14" s="8" customFormat="1" ht="12.75" customHeight="1">
      <c r="A45" s="10" t="s">
        <v>35</v>
      </c>
      <c r="B45" s="37" t="s">
        <v>36</v>
      </c>
      <c r="C45" s="37"/>
      <c r="D45" s="24">
        <v>28818669.03</v>
      </c>
      <c r="E45" s="24">
        <v>28634048.84</v>
      </c>
      <c r="F45" s="24">
        <v>29075256.52</v>
      </c>
      <c r="G45" s="24">
        <v>28648470.46</v>
      </c>
      <c r="H45" s="24">
        <v>28374052.17</v>
      </c>
      <c r="I45" s="24">
        <v>28507138.28</v>
      </c>
      <c r="J45" s="24">
        <v>30204164.67</v>
      </c>
      <c r="K45" s="24">
        <v>30180854.11</v>
      </c>
      <c r="L45" s="24">
        <v>31174843.06</v>
      </c>
      <c r="M45" s="24">
        <v>31161801.3</v>
      </c>
      <c r="N45" s="35"/>
    </row>
    <row r="46" spans="1:14" s="8" customFormat="1" ht="26.25" customHeight="1" thickBot="1">
      <c r="A46" s="10" t="s">
        <v>37</v>
      </c>
      <c r="B46" s="37" t="s">
        <v>105</v>
      </c>
      <c r="C46" s="37"/>
      <c r="D46" s="24">
        <v>718414.83</v>
      </c>
      <c r="E46" s="24">
        <v>718414.83</v>
      </c>
      <c r="F46" s="24">
        <v>718414.83</v>
      </c>
      <c r="G46" s="24">
        <v>718414.83</v>
      </c>
      <c r="H46" s="24">
        <v>718414.83</v>
      </c>
      <c r="I46" s="24">
        <v>718414.83</v>
      </c>
      <c r="J46" s="24">
        <v>718414.83</v>
      </c>
      <c r="K46" s="24">
        <v>718414.83</v>
      </c>
      <c r="L46" s="24">
        <v>718414.83</v>
      </c>
      <c r="M46" s="24">
        <v>718414.83</v>
      </c>
      <c r="N46" s="35"/>
    </row>
    <row r="47" spans="1:13" s="8" customFormat="1" ht="26.25" customHeight="1">
      <c r="A47" s="3"/>
      <c r="B47" s="38" t="s">
        <v>38</v>
      </c>
      <c r="C47" s="38"/>
      <c r="D47" s="27">
        <f>SUM(D43:D46)</f>
        <v>84750797.05</v>
      </c>
      <c r="E47" s="27">
        <f>SUM(E43:E46)</f>
        <v>84231991.13</v>
      </c>
      <c r="F47" s="27">
        <f>SUM(F43:F46)</f>
        <v>84360455.35</v>
      </c>
      <c r="G47" s="27">
        <f>SUM(G43:G46)</f>
        <v>83581805.86</v>
      </c>
      <c r="H47" s="27">
        <f aca="true" t="shared" si="7" ref="H47:M47">H43+H44+H45+H46</f>
        <v>83003151.89999999</v>
      </c>
      <c r="I47" s="27">
        <f t="shared" si="7"/>
        <v>82737215.86999999</v>
      </c>
      <c r="J47" s="27">
        <f t="shared" si="7"/>
        <v>84112077.8</v>
      </c>
      <c r="K47" s="27">
        <f t="shared" si="7"/>
        <v>83703903.36999999</v>
      </c>
      <c r="L47" s="27">
        <f t="shared" si="7"/>
        <v>84373102.09</v>
      </c>
      <c r="M47" s="27">
        <f t="shared" si="7"/>
        <v>84081230.64999999</v>
      </c>
    </row>
    <row r="48" spans="1:12" s="8" customFormat="1" ht="12.75" customHeight="1">
      <c r="A48" s="37"/>
      <c r="B48" s="37"/>
      <c r="C48" s="37"/>
      <c r="D48" s="23"/>
      <c r="E48" s="24"/>
      <c r="F48" s="24"/>
      <c r="G48" s="24"/>
      <c r="H48" s="24"/>
      <c r="I48" s="24"/>
      <c r="J48" s="24"/>
      <c r="K48" s="24"/>
      <c r="L48" s="24"/>
    </row>
    <row r="49" spans="1:13" s="8" customFormat="1" ht="35.25" customHeight="1">
      <c r="A49" s="3" t="s">
        <v>2</v>
      </c>
      <c r="B49" s="38" t="s">
        <v>39</v>
      </c>
      <c r="C49" s="38"/>
      <c r="D49" s="23"/>
      <c r="E49" s="24"/>
      <c r="F49" s="24"/>
      <c r="G49" s="24"/>
      <c r="H49" s="24"/>
      <c r="I49" s="24"/>
      <c r="J49" s="24"/>
      <c r="K49" s="24"/>
      <c r="L49" s="24"/>
      <c r="M49" s="13"/>
    </row>
    <row r="50" spans="1:14" s="8" customFormat="1" ht="13.5" customHeight="1">
      <c r="A50" s="10" t="s">
        <v>40</v>
      </c>
      <c r="B50" s="37" t="s">
        <v>41</v>
      </c>
      <c r="C50" s="37"/>
      <c r="D50" s="24">
        <v>1567694434</v>
      </c>
      <c r="E50" s="24">
        <v>1793607794.28</v>
      </c>
      <c r="F50" s="24">
        <v>1798569977.79</v>
      </c>
      <c r="G50" s="24">
        <v>1798569977.79</v>
      </c>
      <c r="H50" s="24">
        <v>1798569977.79</v>
      </c>
      <c r="I50" s="24">
        <v>1802925450.29</v>
      </c>
      <c r="J50" s="24">
        <v>1998568845.09</v>
      </c>
      <c r="K50" s="24">
        <v>1984792921.69</v>
      </c>
      <c r="L50" s="24">
        <v>1956976719.01</v>
      </c>
      <c r="M50" s="24">
        <v>1969231200.49</v>
      </c>
      <c r="N50" s="35"/>
    </row>
    <row r="51" spans="1:14" s="8" customFormat="1" ht="12.75" customHeight="1">
      <c r="A51" s="10" t="s">
        <v>42</v>
      </c>
      <c r="B51" s="37" t="s">
        <v>43</v>
      </c>
      <c r="C51" s="37"/>
      <c r="D51" s="24">
        <v>54645010.91</v>
      </c>
      <c r="E51" s="24">
        <v>87091243.6</v>
      </c>
      <c r="F51" s="24">
        <v>87091243.6</v>
      </c>
      <c r="G51" s="24">
        <v>87091243.6</v>
      </c>
      <c r="H51" s="24">
        <v>87091243.6</v>
      </c>
      <c r="I51" s="24">
        <v>87091243.6</v>
      </c>
      <c r="J51" s="24">
        <v>87091243.6</v>
      </c>
      <c r="K51" s="24">
        <v>90468236.8</v>
      </c>
      <c r="L51" s="24">
        <v>90468236.8</v>
      </c>
      <c r="M51" s="24">
        <v>90601836.63</v>
      </c>
      <c r="N51" s="35"/>
    </row>
    <row r="52" spans="1:14" s="8" customFormat="1" ht="12.75" customHeight="1">
      <c r="A52" s="10" t="s">
        <v>44</v>
      </c>
      <c r="B52" s="37" t="s">
        <v>45</v>
      </c>
      <c r="C52" s="37"/>
      <c r="D52" s="24">
        <v>4569749380.08</v>
      </c>
      <c r="E52" s="24">
        <v>4922813405.61</v>
      </c>
      <c r="F52" s="24">
        <v>4922813405.61</v>
      </c>
      <c r="G52" s="24">
        <v>4922813405.61</v>
      </c>
      <c r="H52" s="24">
        <v>4940087819.25</v>
      </c>
      <c r="I52" s="24">
        <v>4938445472.87</v>
      </c>
      <c r="J52" s="24">
        <v>4938445472.87</v>
      </c>
      <c r="K52" s="24">
        <v>4938445472.87</v>
      </c>
      <c r="L52" s="24">
        <v>4966010154.07</v>
      </c>
      <c r="M52" s="24">
        <v>4959883915.06</v>
      </c>
      <c r="N52" s="35"/>
    </row>
    <row r="53" spans="1:14" s="8" customFormat="1" ht="24" customHeight="1">
      <c r="A53" s="10" t="s">
        <v>46</v>
      </c>
      <c r="B53" s="37" t="s">
        <v>47</v>
      </c>
      <c r="C53" s="37"/>
      <c r="D53" s="24">
        <v>59179612.58</v>
      </c>
      <c r="E53" s="24">
        <v>135714330.62</v>
      </c>
      <c r="F53" s="24">
        <v>161333915.94</v>
      </c>
      <c r="G53" s="24">
        <v>189938811.67999998</v>
      </c>
      <c r="H53" s="24">
        <v>163175068.52999997</v>
      </c>
      <c r="I53" s="24">
        <v>163646358.27</v>
      </c>
      <c r="J53" s="24">
        <v>145595151.72</v>
      </c>
      <c r="K53" s="24">
        <v>146027585.67</v>
      </c>
      <c r="L53" s="24">
        <v>159999953.86</v>
      </c>
      <c r="M53" s="24">
        <v>164822943.87</v>
      </c>
      <c r="N53" s="35"/>
    </row>
    <row r="54" spans="1:14" s="8" customFormat="1" ht="23.25" customHeight="1">
      <c r="A54" s="10" t="s">
        <v>48</v>
      </c>
      <c r="B54" s="37" t="s">
        <v>49</v>
      </c>
      <c r="C54" s="37"/>
      <c r="D54" s="23">
        <v>30785365.15</v>
      </c>
      <c r="E54" s="24">
        <v>35179645.31</v>
      </c>
      <c r="F54" s="24">
        <v>13791077.49</v>
      </c>
      <c r="G54" s="24">
        <v>15530744.97</v>
      </c>
      <c r="H54" s="24">
        <v>18333715.69</v>
      </c>
      <c r="I54" s="24">
        <v>27080094.85</v>
      </c>
      <c r="J54" s="24">
        <v>31506057.45</v>
      </c>
      <c r="K54" s="24">
        <v>41001561.41</v>
      </c>
      <c r="L54" s="24">
        <v>48503135.72</v>
      </c>
      <c r="M54" s="24">
        <v>60981151.62</v>
      </c>
      <c r="N54" s="35"/>
    </row>
    <row r="55" spans="1:14" s="8" customFormat="1" ht="12.75" customHeight="1" thickBot="1">
      <c r="A55" s="10" t="s">
        <v>50</v>
      </c>
      <c r="B55" s="37" t="s">
        <v>51</v>
      </c>
      <c r="C55" s="37"/>
      <c r="D55" s="24">
        <v>5586438858.04</v>
      </c>
      <c r="E55" s="24">
        <v>6066283241.45</v>
      </c>
      <c r="F55" s="24">
        <v>6062205681.89</v>
      </c>
      <c r="G55" s="24">
        <v>6056027120.33</v>
      </c>
      <c r="H55" s="24">
        <v>6036799483.94</v>
      </c>
      <c r="I55" s="24">
        <v>6036799483.94</v>
      </c>
      <c r="J55" s="24">
        <v>6036799483.94</v>
      </c>
      <c r="K55" s="24">
        <v>6049305932.69</v>
      </c>
      <c r="L55" s="24">
        <v>6050190556.64</v>
      </c>
      <c r="M55" s="24">
        <v>6049704186.44</v>
      </c>
      <c r="N55" s="35"/>
    </row>
    <row r="56" spans="1:13" s="8" customFormat="1" ht="12.75" customHeight="1">
      <c r="A56" s="3"/>
      <c r="B56" s="38" t="s">
        <v>52</v>
      </c>
      <c r="C56" s="38"/>
      <c r="D56" s="27">
        <f>SUM(D50:D55)</f>
        <v>11868492660.759998</v>
      </c>
      <c r="E56" s="27">
        <f>SUM(E50:E55)</f>
        <v>13040689660.869999</v>
      </c>
      <c r="F56" s="27">
        <f>SUM(F50:F55)</f>
        <v>13045805302.32</v>
      </c>
      <c r="G56" s="27">
        <f>SUM(G50:G55)</f>
        <v>13069971303.98</v>
      </c>
      <c r="H56" s="27">
        <f aca="true" t="shared" si="8" ref="H56:M56">H50+H51+H52+H53+H54+H55</f>
        <v>13044057308.8</v>
      </c>
      <c r="I56" s="27">
        <f t="shared" si="8"/>
        <v>13055988103.82</v>
      </c>
      <c r="J56" s="27">
        <f t="shared" si="8"/>
        <v>13238006254.669998</v>
      </c>
      <c r="K56" s="27">
        <f t="shared" si="8"/>
        <v>13250041711.13</v>
      </c>
      <c r="L56" s="27">
        <f t="shared" si="8"/>
        <v>13272148756.099998</v>
      </c>
      <c r="M56" s="27">
        <f t="shared" si="8"/>
        <v>13295225234.11</v>
      </c>
    </row>
    <row r="57" spans="1:12" s="8" customFormat="1" ht="12.75" customHeight="1">
      <c r="A57" s="37"/>
      <c r="B57" s="37"/>
      <c r="C57" s="37"/>
      <c r="D57" s="23"/>
      <c r="E57" s="24"/>
      <c r="F57" s="24"/>
      <c r="G57" s="24"/>
      <c r="H57" s="24"/>
      <c r="I57" s="24"/>
      <c r="J57" s="24"/>
      <c r="K57" s="24"/>
      <c r="L57" s="24"/>
    </row>
    <row r="58" spans="1:13" s="8" customFormat="1" ht="12.75" customHeight="1">
      <c r="A58" s="3" t="s">
        <v>2</v>
      </c>
      <c r="B58" s="38" t="s">
        <v>53</v>
      </c>
      <c r="C58" s="38"/>
      <c r="D58" s="23"/>
      <c r="E58" s="24"/>
      <c r="F58" s="24"/>
      <c r="G58" s="24"/>
      <c r="H58" s="24"/>
      <c r="I58" s="24"/>
      <c r="J58" s="24"/>
      <c r="K58" s="24"/>
      <c r="L58" s="24"/>
      <c r="M58" s="13"/>
    </row>
    <row r="59" spans="1:14" s="8" customFormat="1" ht="12.75" customHeight="1">
      <c r="A59" s="10" t="s">
        <v>54</v>
      </c>
      <c r="B59" s="37" t="s">
        <v>55</v>
      </c>
      <c r="C59" s="37"/>
      <c r="D59" s="24">
        <v>162585516.48</v>
      </c>
      <c r="E59" s="24">
        <v>162659245.17999998</v>
      </c>
      <c r="F59" s="24">
        <v>163091604.89999998</v>
      </c>
      <c r="G59" s="24">
        <v>167004161.03</v>
      </c>
      <c r="H59" s="24">
        <v>167918063.64</v>
      </c>
      <c r="I59" s="24">
        <v>169044104.63</v>
      </c>
      <c r="J59" s="24">
        <v>169879248.74</v>
      </c>
      <c r="K59" s="24">
        <v>186433692.38</v>
      </c>
      <c r="L59" s="24">
        <v>183671981.63</v>
      </c>
      <c r="M59" s="24">
        <v>178504743.24999997</v>
      </c>
      <c r="N59" s="35"/>
    </row>
    <row r="60" spans="1:14" s="8" customFormat="1" ht="24" customHeight="1">
      <c r="A60" s="10" t="s">
        <v>56</v>
      </c>
      <c r="B60" s="37" t="s">
        <v>57</v>
      </c>
      <c r="C60" s="37"/>
      <c r="D60" s="24">
        <v>37059540.28</v>
      </c>
      <c r="E60" s="24">
        <v>37059540.28</v>
      </c>
      <c r="F60" s="24">
        <v>37073332.58</v>
      </c>
      <c r="G60" s="24">
        <v>36672853.33</v>
      </c>
      <c r="H60" s="24">
        <v>37105165.760000005</v>
      </c>
      <c r="I60" s="24">
        <v>37130664.08</v>
      </c>
      <c r="J60" s="24">
        <v>37249329.34</v>
      </c>
      <c r="K60" s="24">
        <v>37306561.56</v>
      </c>
      <c r="L60" s="24">
        <v>37351016.24</v>
      </c>
      <c r="M60" s="24">
        <v>37698002.550000004</v>
      </c>
      <c r="N60" s="35"/>
    </row>
    <row r="61" spans="1:14" s="8" customFormat="1" ht="21.75" customHeight="1">
      <c r="A61" s="10" t="s">
        <v>58</v>
      </c>
      <c r="B61" s="37" t="s">
        <v>59</v>
      </c>
      <c r="C61" s="37"/>
      <c r="D61" s="24">
        <v>22782601.27</v>
      </c>
      <c r="E61" s="24">
        <v>22782601.27</v>
      </c>
      <c r="F61" s="24">
        <v>22782601.27</v>
      </c>
      <c r="G61" s="24">
        <v>22771902.28</v>
      </c>
      <c r="H61" s="24">
        <v>22776901.28</v>
      </c>
      <c r="I61" s="24">
        <v>23058781.28</v>
      </c>
      <c r="J61" s="24">
        <v>23057378.28</v>
      </c>
      <c r="K61" s="24">
        <v>23280868.22</v>
      </c>
      <c r="L61" s="24">
        <v>23287860.21</v>
      </c>
      <c r="M61" s="24">
        <v>23292500.15</v>
      </c>
      <c r="N61" s="35"/>
    </row>
    <row r="62" spans="1:14" s="8" customFormat="1" ht="12.75" customHeight="1">
      <c r="A62" s="10" t="s">
        <v>60</v>
      </c>
      <c r="B62" s="37" t="s">
        <v>112</v>
      </c>
      <c r="C62" s="37"/>
      <c r="D62" s="24">
        <v>357738455.82</v>
      </c>
      <c r="E62" s="24">
        <v>360400104.81</v>
      </c>
      <c r="F62" s="24">
        <v>360400104.81</v>
      </c>
      <c r="G62" s="24">
        <v>361324076.69</v>
      </c>
      <c r="H62" s="24">
        <v>362447771.73</v>
      </c>
      <c r="I62" s="24">
        <v>375229751.73</v>
      </c>
      <c r="J62" s="24">
        <v>403806138.43</v>
      </c>
      <c r="K62" s="24">
        <v>435081386.28</v>
      </c>
      <c r="L62" s="24">
        <v>450335331.29</v>
      </c>
      <c r="M62" s="24">
        <v>455298931.3</v>
      </c>
      <c r="N62" s="35"/>
    </row>
    <row r="63" spans="1:14" s="8" customFormat="1" ht="12.75" customHeight="1">
      <c r="A63" s="10" t="s">
        <v>61</v>
      </c>
      <c r="B63" s="37" t="s">
        <v>62</v>
      </c>
      <c r="C63" s="37"/>
      <c r="D63" s="24">
        <v>13057017.99</v>
      </c>
      <c r="E63" s="24">
        <v>13057017.99</v>
      </c>
      <c r="F63" s="24">
        <v>13057017.99</v>
      </c>
      <c r="G63" s="24">
        <v>13026526.99</v>
      </c>
      <c r="H63" s="24">
        <v>13026526.99</v>
      </c>
      <c r="I63" s="24">
        <v>13026526.99</v>
      </c>
      <c r="J63" s="24">
        <v>13026526.99</v>
      </c>
      <c r="K63" s="24">
        <v>13026526.99</v>
      </c>
      <c r="L63" s="24">
        <v>13026526.99</v>
      </c>
      <c r="M63" s="24">
        <v>13026526.99</v>
      </c>
      <c r="N63" s="35"/>
    </row>
    <row r="64" spans="1:14" s="8" customFormat="1" ht="12.75" customHeight="1">
      <c r="A64" s="10" t="s">
        <v>63</v>
      </c>
      <c r="B64" s="37" t="s">
        <v>64</v>
      </c>
      <c r="C64" s="37"/>
      <c r="D64" s="24">
        <v>219516514.39000002</v>
      </c>
      <c r="E64" s="24">
        <v>221286448.64000002</v>
      </c>
      <c r="F64" s="24">
        <v>221445294.12</v>
      </c>
      <c r="G64" s="24">
        <v>221261852.74</v>
      </c>
      <c r="H64" s="24">
        <v>226893983.86</v>
      </c>
      <c r="I64" s="24">
        <v>228116784.42</v>
      </c>
      <c r="J64" s="24">
        <v>228684244.02</v>
      </c>
      <c r="K64" s="24">
        <v>228849013</v>
      </c>
      <c r="L64" s="24">
        <v>230546337.06</v>
      </c>
      <c r="M64" s="24">
        <v>231727487.19</v>
      </c>
      <c r="N64" s="35"/>
    </row>
    <row r="65" spans="1:14" s="8" customFormat="1" ht="12.75" customHeight="1">
      <c r="A65" s="10" t="s">
        <v>65</v>
      </c>
      <c r="B65" s="37" t="s">
        <v>66</v>
      </c>
      <c r="C65" s="37"/>
      <c r="D65" s="24">
        <v>640288.55</v>
      </c>
      <c r="E65" s="24">
        <v>640288.55</v>
      </c>
      <c r="F65" s="24">
        <v>640288.55</v>
      </c>
      <c r="G65" s="24">
        <v>640288.55</v>
      </c>
      <c r="H65" s="24">
        <v>651183.58</v>
      </c>
      <c r="I65" s="24">
        <v>651183.58</v>
      </c>
      <c r="J65" s="24">
        <v>651183.58</v>
      </c>
      <c r="K65" s="24">
        <v>651183.58</v>
      </c>
      <c r="L65" s="24">
        <v>651183.58</v>
      </c>
      <c r="M65" s="24">
        <v>651183.58</v>
      </c>
      <c r="N65" s="35"/>
    </row>
    <row r="66" spans="1:14" s="8" customFormat="1" ht="12.75" customHeight="1" thickBot="1">
      <c r="A66" s="10" t="s">
        <v>67</v>
      </c>
      <c r="B66" s="37" t="s">
        <v>68</v>
      </c>
      <c r="C66" s="37"/>
      <c r="D66" s="24">
        <v>16879955.3</v>
      </c>
      <c r="E66" s="24">
        <v>16879955.3</v>
      </c>
      <c r="F66" s="24">
        <v>16879955.3</v>
      </c>
      <c r="G66" s="24">
        <v>17095805.3</v>
      </c>
      <c r="H66" s="24">
        <v>16335805.3</v>
      </c>
      <c r="I66" s="24">
        <v>16335805.3</v>
      </c>
      <c r="J66" s="24">
        <v>16335805.3</v>
      </c>
      <c r="K66" s="24">
        <v>16335805.3</v>
      </c>
      <c r="L66" s="24">
        <v>16470305.3</v>
      </c>
      <c r="M66" s="24">
        <v>16305705.3</v>
      </c>
      <c r="N66" s="35"/>
    </row>
    <row r="67" spans="1:13" s="8" customFormat="1" ht="12.75" customHeight="1">
      <c r="A67" s="3"/>
      <c r="B67" s="38" t="s">
        <v>69</v>
      </c>
      <c r="C67" s="38"/>
      <c r="D67" s="27">
        <f>SUM(D59:D66)</f>
        <v>830259890.0799999</v>
      </c>
      <c r="E67" s="27">
        <f>SUM(E59:E66)</f>
        <v>834765202.0199999</v>
      </c>
      <c r="F67" s="27">
        <f>SUM(F59:F66)</f>
        <v>835370199.5199999</v>
      </c>
      <c r="G67" s="27">
        <f>SUM(G59:G66)</f>
        <v>839797466.91</v>
      </c>
      <c r="H67" s="27">
        <f aca="true" t="shared" si="9" ref="H67:M67">H59+H60+H61+H62+H63+H64+H65+H66</f>
        <v>847155402.14</v>
      </c>
      <c r="I67" s="27">
        <f t="shared" si="9"/>
        <v>862593602.01</v>
      </c>
      <c r="J67" s="27">
        <f t="shared" si="9"/>
        <v>892689854.68</v>
      </c>
      <c r="K67" s="27">
        <f t="shared" si="9"/>
        <v>940965037.31</v>
      </c>
      <c r="L67" s="27">
        <f t="shared" si="9"/>
        <v>955340542.3000001</v>
      </c>
      <c r="M67" s="27">
        <f t="shared" si="9"/>
        <v>956505080.3100001</v>
      </c>
    </row>
    <row r="68" spans="1:12" s="8" customFormat="1" ht="11.25">
      <c r="A68" s="37"/>
      <c r="B68" s="37"/>
      <c r="C68" s="37"/>
      <c r="D68" s="23"/>
      <c r="E68" s="24"/>
      <c r="F68" s="24"/>
      <c r="G68" s="24"/>
      <c r="H68" s="24"/>
      <c r="I68" s="24"/>
      <c r="J68" s="24"/>
      <c r="K68" s="24"/>
      <c r="L68" s="24"/>
    </row>
    <row r="69" spans="1:13" s="8" customFormat="1" ht="12.75" customHeight="1">
      <c r="A69" s="3" t="s">
        <v>2</v>
      </c>
      <c r="B69" s="38" t="s">
        <v>70</v>
      </c>
      <c r="C69" s="38"/>
      <c r="D69" s="23"/>
      <c r="E69" s="24"/>
      <c r="F69" s="24"/>
      <c r="G69" s="24"/>
      <c r="H69" s="24"/>
      <c r="I69" s="24"/>
      <c r="J69" s="24"/>
      <c r="K69" s="24"/>
      <c r="L69" s="24"/>
      <c r="M69" s="13"/>
    </row>
    <row r="70" spans="1:14" s="8" customFormat="1" ht="12.75" customHeight="1">
      <c r="A70" s="10" t="s">
        <v>71</v>
      </c>
      <c r="B70" s="37" t="s">
        <v>72</v>
      </c>
      <c r="C70" s="37"/>
      <c r="D70" s="24">
        <v>11831998.59</v>
      </c>
      <c r="E70" s="24">
        <v>11831998.59</v>
      </c>
      <c r="F70" s="24">
        <v>11831998.59</v>
      </c>
      <c r="G70" s="24">
        <v>11831998.59</v>
      </c>
      <c r="H70" s="24">
        <v>11831998.59</v>
      </c>
      <c r="I70" s="24">
        <v>11831998.59</v>
      </c>
      <c r="J70" s="24">
        <v>11831998.59</v>
      </c>
      <c r="K70" s="24">
        <v>11831998.59</v>
      </c>
      <c r="L70" s="24">
        <v>11831998.59</v>
      </c>
      <c r="M70" s="24">
        <v>11831998.59</v>
      </c>
      <c r="N70" s="35"/>
    </row>
    <row r="71" spans="1:14" s="8" customFormat="1" ht="12.75" customHeight="1" thickBot="1">
      <c r="A71" s="10" t="s">
        <v>73</v>
      </c>
      <c r="B71" s="37" t="s">
        <v>74</v>
      </c>
      <c r="C71" s="37"/>
      <c r="D71" s="24">
        <v>37185300.99</v>
      </c>
      <c r="E71" s="24">
        <v>37196703.79</v>
      </c>
      <c r="F71" s="24">
        <v>37320481.59</v>
      </c>
      <c r="G71" s="24">
        <v>37645880.15</v>
      </c>
      <c r="H71" s="24">
        <v>37709775.27</v>
      </c>
      <c r="I71" s="24">
        <v>37898191.75</v>
      </c>
      <c r="J71" s="24">
        <v>37974979.11</v>
      </c>
      <c r="K71" s="24">
        <v>39814195.02</v>
      </c>
      <c r="L71" s="24">
        <v>39970952.78</v>
      </c>
      <c r="M71" s="24">
        <v>38561294.15</v>
      </c>
      <c r="N71" s="35"/>
    </row>
    <row r="72" spans="1:13" s="8" customFormat="1" ht="12.75" customHeight="1">
      <c r="A72" s="3"/>
      <c r="B72" s="38" t="s">
        <v>75</v>
      </c>
      <c r="C72" s="38"/>
      <c r="D72" s="27">
        <f>SUM(D70:D71)</f>
        <v>49017299.58</v>
      </c>
      <c r="E72" s="27">
        <f>SUM(E70:E71)</f>
        <v>49028702.379999995</v>
      </c>
      <c r="F72" s="27">
        <f>SUM(F70:F71)</f>
        <v>49152480.18000001</v>
      </c>
      <c r="G72" s="27">
        <f>SUM(G70:G71)</f>
        <v>49477878.739999995</v>
      </c>
      <c r="H72" s="27">
        <f aca="true" t="shared" si="10" ref="H72:M72">H70+H71</f>
        <v>49541773.86</v>
      </c>
      <c r="I72" s="27">
        <f t="shared" si="10"/>
        <v>49730190.34</v>
      </c>
      <c r="J72" s="27">
        <f t="shared" si="10"/>
        <v>49806977.7</v>
      </c>
      <c r="K72" s="27">
        <f t="shared" si="10"/>
        <v>51646193.61</v>
      </c>
      <c r="L72" s="27">
        <f t="shared" si="10"/>
        <v>51802951.370000005</v>
      </c>
      <c r="M72" s="27">
        <f t="shared" si="10"/>
        <v>50393292.739999995</v>
      </c>
    </row>
    <row r="73" spans="1:12" s="8" customFormat="1" ht="12.75" customHeight="1">
      <c r="A73" s="37"/>
      <c r="B73" s="37"/>
      <c r="C73" s="37"/>
      <c r="D73" s="23"/>
      <c r="E73" s="24"/>
      <c r="F73" s="24"/>
      <c r="G73" s="24"/>
      <c r="H73" s="24"/>
      <c r="I73" s="24"/>
      <c r="J73" s="24"/>
      <c r="K73" s="24"/>
      <c r="L73" s="24"/>
    </row>
    <row r="74" spans="1:14" s="8" customFormat="1" ht="22.5" customHeight="1">
      <c r="A74" s="3" t="s">
        <v>2</v>
      </c>
      <c r="B74" s="38" t="s">
        <v>113</v>
      </c>
      <c r="C74" s="38"/>
      <c r="D74" s="23"/>
      <c r="E74" s="24"/>
      <c r="F74" s="24"/>
      <c r="G74" s="24"/>
      <c r="H74" s="24"/>
      <c r="I74" s="24"/>
      <c r="J74" s="24"/>
      <c r="K74" s="24"/>
      <c r="L74" s="24"/>
      <c r="M74" s="12"/>
      <c r="N74" s="13"/>
    </row>
    <row r="75" spans="1:14" s="8" customFormat="1" ht="12.75">
      <c r="A75" s="10" t="s">
        <v>76</v>
      </c>
      <c r="B75" s="37" t="s">
        <v>77</v>
      </c>
      <c r="C75" s="37"/>
      <c r="D75" s="24">
        <v>643242659.04</v>
      </c>
      <c r="E75" s="24">
        <v>643466580.98</v>
      </c>
      <c r="F75" s="24">
        <v>647145557.3</v>
      </c>
      <c r="G75" s="24">
        <v>646937072.69</v>
      </c>
      <c r="H75" s="24">
        <v>650968851.14</v>
      </c>
      <c r="I75" s="24">
        <v>655236210.47</v>
      </c>
      <c r="J75" s="24">
        <v>658991886.71</v>
      </c>
      <c r="K75" s="24">
        <v>664688595.35</v>
      </c>
      <c r="L75" s="24">
        <v>670554828.4</v>
      </c>
      <c r="M75" s="24">
        <v>675804882.2</v>
      </c>
      <c r="N75" s="35"/>
    </row>
    <row r="76" spans="1:14" s="8" customFormat="1" ht="12.75" customHeight="1">
      <c r="A76" s="10" t="s">
        <v>78</v>
      </c>
      <c r="B76" s="37" t="s">
        <v>114</v>
      </c>
      <c r="C76" s="37"/>
      <c r="D76" s="24">
        <v>5829102.1</v>
      </c>
      <c r="E76" s="24">
        <v>5873273.7</v>
      </c>
      <c r="F76" s="24">
        <v>5918021.21</v>
      </c>
      <c r="G76" s="24">
        <v>5889106.68</v>
      </c>
      <c r="H76" s="24">
        <v>5688613.66</v>
      </c>
      <c r="I76" s="24">
        <v>5732196.04</v>
      </c>
      <c r="J76" s="24">
        <v>5775778.42</v>
      </c>
      <c r="K76" s="24">
        <v>5819360.8</v>
      </c>
      <c r="L76" s="24">
        <v>5865022.73</v>
      </c>
      <c r="M76" s="24">
        <v>5857327.01</v>
      </c>
      <c r="N76" s="35"/>
    </row>
    <row r="77" spans="1:14" s="8" customFormat="1" ht="33" customHeight="1" thickBot="1">
      <c r="A77" s="10" t="s">
        <v>79</v>
      </c>
      <c r="B77" s="37" t="s">
        <v>80</v>
      </c>
      <c r="C77" s="37"/>
      <c r="D77" s="24">
        <v>17231432.29</v>
      </c>
      <c r="E77" s="24">
        <v>17792328.42</v>
      </c>
      <c r="F77" s="24">
        <v>19575647.92</v>
      </c>
      <c r="G77" s="24">
        <v>20448338.37</v>
      </c>
      <c r="H77" s="24">
        <v>21325185.45</v>
      </c>
      <c r="I77" s="24">
        <v>22207148.12</v>
      </c>
      <c r="J77" s="24">
        <v>23088080.45</v>
      </c>
      <c r="K77" s="24">
        <v>23968635.87</v>
      </c>
      <c r="L77" s="24">
        <v>24854356.23</v>
      </c>
      <c r="M77" s="24">
        <v>25744428.4</v>
      </c>
      <c r="N77" s="35"/>
    </row>
    <row r="78" spans="1:13" s="8" customFormat="1" ht="12.75" customHeight="1">
      <c r="A78" s="3"/>
      <c r="B78" s="38" t="s">
        <v>81</v>
      </c>
      <c r="C78" s="38"/>
      <c r="D78" s="27">
        <f>SUM(D75:D77)</f>
        <v>666303193.43</v>
      </c>
      <c r="E78" s="27">
        <f>SUM(E75:E77)</f>
        <v>667132183.1</v>
      </c>
      <c r="F78" s="27">
        <f>SUM(F75:F77)</f>
        <v>672639226.43</v>
      </c>
      <c r="G78" s="27">
        <f>SUM(G75:G77)</f>
        <v>673274517.74</v>
      </c>
      <c r="H78" s="27">
        <f aca="true" t="shared" si="11" ref="H78:M78">H75+H76+H77</f>
        <v>677982650.25</v>
      </c>
      <c r="I78" s="27">
        <f t="shared" si="11"/>
        <v>683175554.63</v>
      </c>
      <c r="J78" s="27">
        <f t="shared" si="11"/>
        <v>687855745.58</v>
      </c>
      <c r="K78" s="27">
        <f t="shared" si="11"/>
        <v>694476592.02</v>
      </c>
      <c r="L78" s="27">
        <f t="shared" si="11"/>
        <v>701274207.36</v>
      </c>
      <c r="M78" s="27">
        <f t="shared" si="11"/>
        <v>707406637.61</v>
      </c>
    </row>
    <row r="79" spans="1:12" s="8" customFormat="1" ht="12.75" customHeight="1">
      <c r="A79" s="37"/>
      <c r="B79" s="37"/>
      <c r="C79" s="37"/>
      <c r="D79" s="24"/>
      <c r="E79" s="24"/>
      <c r="F79" s="24"/>
      <c r="G79" s="24"/>
      <c r="H79" s="24"/>
      <c r="I79" s="24"/>
      <c r="J79" s="24"/>
      <c r="K79" s="24"/>
      <c r="L79" s="24"/>
    </row>
    <row r="80" spans="1:14" s="8" customFormat="1" ht="22.5" customHeight="1">
      <c r="A80" s="10"/>
      <c r="B80" s="38" t="s">
        <v>93</v>
      </c>
      <c r="C80" s="38"/>
      <c r="D80" s="23"/>
      <c r="E80" s="24"/>
      <c r="F80" s="24"/>
      <c r="G80" s="24"/>
      <c r="H80" s="24"/>
      <c r="I80" s="24"/>
      <c r="J80" s="24"/>
      <c r="K80" s="24"/>
      <c r="L80" s="24"/>
      <c r="M80" s="12"/>
      <c r="N80" s="13"/>
    </row>
    <row r="81" spans="1:14" s="8" customFormat="1" ht="33.75" customHeight="1">
      <c r="A81" s="10" t="s">
        <v>94</v>
      </c>
      <c r="B81" s="37" t="s">
        <v>95</v>
      </c>
      <c r="C81" s="37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13"/>
    </row>
    <row r="82" spans="1:14" s="8" customFormat="1" ht="33.75" customHeight="1">
      <c r="A82" s="10" t="s">
        <v>96</v>
      </c>
      <c r="B82" s="37" t="s">
        <v>97</v>
      </c>
      <c r="C82" s="37"/>
      <c r="D82" s="24">
        <v>-15616.08</v>
      </c>
      <c r="E82" s="24">
        <v>-15616.08</v>
      </c>
      <c r="F82" s="24">
        <v>-15616.08</v>
      </c>
      <c r="G82" s="24">
        <v>-15616.08</v>
      </c>
      <c r="H82" s="24">
        <v>-14725.19</v>
      </c>
      <c r="I82" s="24">
        <v>-14725.19</v>
      </c>
      <c r="J82" s="24">
        <v>14725.19</v>
      </c>
      <c r="K82" s="24">
        <v>14725.19</v>
      </c>
      <c r="L82" s="24">
        <v>14725.19</v>
      </c>
      <c r="M82" s="24">
        <v>14725.19</v>
      </c>
      <c r="N82" s="35"/>
    </row>
    <row r="83" spans="1:14" s="8" customFormat="1" ht="33.75" customHeight="1" thickBot="1">
      <c r="A83" s="10" t="s">
        <v>98</v>
      </c>
      <c r="B83" s="37" t="s">
        <v>99</v>
      </c>
      <c r="C83" s="37"/>
      <c r="D83" s="24">
        <v>-716566.8</v>
      </c>
      <c r="E83" s="24">
        <v>-716566.8</v>
      </c>
      <c r="F83" s="24">
        <v>-716566.8</v>
      </c>
      <c r="G83" s="24">
        <v>-716566.8</v>
      </c>
      <c r="H83" s="24">
        <v>-716566.8</v>
      </c>
      <c r="I83" s="24">
        <v>-716566.8</v>
      </c>
      <c r="J83" s="24">
        <v>716566.8</v>
      </c>
      <c r="K83" s="24">
        <v>716566.8</v>
      </c>
      <c r="L83" s="24">
        <v>716566.8</v>
      </c>
      <c r="M83" s="24">
        <v>716566.8</v>
      </c>
      <c r="N83" s="35"/>
    </row>
    <row r="84" spans="1:13" s="8" customFormat="1" ht="11.25">
      <c r="A84" s="10"/>
      <c r="B84" s="37"/>
      <c r="C84" s="37"/>
      <c r="D84" s="27">
        <f>SUM(D81:D83)</f>
        <v>-732182.88</v>
      </c>
      <c r="E84" s="27">
        <f>SUM(E81:E83)</f>
        <v>-732182.88</v>
      </c>
      <c r="F84" s="27">
        <f>SUM(F81:F83)</f>
        <v>-732182.88</v>
      </c>
      <c r="G84" s="27">
        <f>SUM(G82:G83)</f>
        <v>-732182.88</v>
      </c>
      <c r="H84" s="27">
        <f aca="true" t="shared" si="12" ref="H84:M84">H82+H83</f>
        <v>-731291.99</v>
      </c>
      <c r="I84" s="27">
        <f t="shared" si="12"/>
        <v>-731291.99</v>
      </c>
      <c r="J84" s="27">
        <f t="shared" si="12"/>
        <v>731291.99</v>
      </c>
      <c r="K84" s="27">
        <f t="shared" si="12"/>
        <v>731291.99</v>
      </c>
      <c r="L84" s="27">
        <f t="shared" si="12"/>
        <v>731291.99</v>
      </c>
      <c r="M84" s="27">
        <f t="shared" si="12"/>
        <v>731291.99</v>
      </c>
    </row>
    <row r="85" spans="1:12" s="8" customFormat="1" ht="11.25">
      <c r="A85" s="10"/>
      <c r="B85" s="37"/>
      <c r="C85" s="37"/>
      <c r="D85" s="23"/>
      <c r="E85" s="24"/>
      <c r="F85" s="24"/>
      <c r="G85" s="24"/>
      <c r="H85" s="24"/>
      <c r="I85" s="24"/>
      <c r="J85" s="24"/>
      <c r="K85" s="24"/>
      <c r="L85" s="24"/>
    </row>
    <row r="86" spans="1:13" s="8" customFormat="1" ht="12.75" customHeight="1">
      <c r="A86" s="38" t="s">
        <v>86</v>
      </c>
      <c r="B86" s="38"/>
      <c r="C86" s="3"/>
      <c r="D86" s="28">
        <f aca="true" t="shared" si="13" ref="D86:I86">D40+D47+D56+D67+D72-D78+D84</f>
        <v>12165485271.159998</v>
      </c>
      <c r="E86" s="28">
        <f t="shared" si="13"/>
        <v>14526028060.429998</v>
      </c>
      <c r="F86" s="28">
        <f t="shared" si="13"/>
        <v>14536701347.76</v>
      </c>
      <c r="G86" s="28">
        <f t="shared" si="13"/>
        <v>14577567301.86</v>
      </c>
      <c r="H86" s="28">
        <f t="shared" si="13"/>
        <v>14569296724.779999</v>
      </c>
      <c r="I86" s="28">
        <f t="shared" si="13"/>
        <v>14600576445.36</v>
      </c>
      <c r="J86" s="28">
        <f>J40+J47+J56+J67+J72-J78-J84</f>
        <v>14817592029.22</v>
      </c>
      <c r="K86" s="28">
        <f>K40+K47+K56+K67+K72-K78-K84</f>
        <v>14887620651.189999</v>
      </c>
      <c r="L86" s="28">
        <f>L40+L47+L56+L67+L72-L78-L84</f>
        <v>14929211311.819998</v>
      </c>
      <c r="M86" s="28">
        <f>M40+M47+M56+M67+M72-M78-M84</f>
        <v>14952004333.449999</v>
      </c>
    </row>
    <row r="87" spans="1:12" s="8" customFormat="1" ht="11.25">
      <c r="A87" s="10"/>
      <c r="B87" s="37"/>
      <c r="C87" s="37"/>
      <c r="D87" s="23"/>
      <c r="E87" s="24"/>
      <c r="F87" s="24"/>
      <c r="G87" s="24"/>
      <c r="H87" s="24"/>
      <c r="I87" s="24"/>
      <c r="J87" s="24"/>
      <c r="K87" s="24"/>
      <c r="L87" s="24"/>
    </row>
    <row r="88" spans="1:13" s="8" customFormat="1" ht="12.75" customHeight="1">
      <c r="A88" s="3"/>
      <c r="B88" s="38" t="s">
        <v>82</v>
      </c>
      <c r="C88" s="38"/>
      <c r="D88" s="28">
        <f>D86+D36</f>
        <v>15622685196.529999</v>
      </c>
      <c r="E88" s="28">
        <f>E86+E36</f>
        <v>16986995772.649998</v>
      </c>
      <c r="F88" s="28">
        <f>F86+F36</f>
        <v>17010643156.78</v>
      </c>
      <c r="G88" s="28">
        <f>G36+G86</f>
        <v>17166197338.08</v>
      </c>
      <c r="H88" s="28">
        <f>H36+H86</f>
        <v>17042195515.259998</v>
      </c>
      <c r="I88" s="28">
        <f>I36+I86</f>
        <v>17091439540.62</v>
      </c>
      <c r="J88" s="28">
        <f>J36+J86</f>
        <v>17316963661.77</v>
      </c>
      <c r="K88" s="28">
        <f>K36+K86</f>
        <v>17442545262.649998</v>
      </c>
      <c r="L88" s="28">
        <f>L36+L86</f>
        <v>17450038075.739998</v>
      </c>
      <c r="M88" s="28">
        <f>M36+M86</f>
        <v>17345175609.25</v>
      </c>
    </row>
    <row r="89" spans="1:13" ht="11.25">
      <c r="A89" s="40"/>
      <c r="B89" s="40"/>
      <c r="C89" s="40"/>
      <c r="M89" s="7"/>
    </row>
    <row r="90" spans="1:7" ht="11.25">
      <c r="A90" s="40"/>
      <c r="B90" s="40"/>
      <c r="C90" s="40"/>
      <c r="G90" s="29" t="s">
        <v>104</v>
      </c>
    </row>
    <row r="93" ht="11.25">
      <c r="N93" s="36"/>
    </row>
  </sheetData>
  <sheetProtection/>
  <mergeCells count="83">
    <mergeCell ref="A90:C90"/>
    <mergeCell ref="A89:C89"/>
    <mergeCell ref="A73:C73"/>
    <mergeCell ref="B74:C74"/>
    <mergeCell ref="B75:C75"/>
    <mergeCell ref="A86:B86"/>
    <mergeCell ref="B88:C88"/>
    <mergeCell ref="B77:C77"/>
    <mergeCell ref="B76:C76"/>
    <mergeCell ref="B82:C82"/>
    <mergeCell ref="A68:C68"/>
    <mergeCell ref="B55:C55"/>
    <mergeCell ref="B71:C71"/>
    <mergeCell ref="A57:C57"/>
    <mergeCell ref="B72:C72"/>
    <mergeCell ref="B66:C66"/>
    <mergeCell ref="B67:C67"/>
    <mergeCell ref="B65:C65"/>
    <mergeCell ref="B58:C58"/>
    <mergeCell ref="B64:C64"/>
    <mergeCell ref="B83:C83"/>
    <mergeCell ref="B84:C84"/>
    <mergeCell ref="B70:C70"/>
    <mergeCell ref="B81:C81"/>
    <mergeCell ref="B80:C80"/>
    <mergeCell ref="B78:C78"/>
    <mergeCell ref="A79:C79"/>
    <mergeCell ref="B47:C47"/>
    <mergeCell ref="A48:C48"/>
    <mergeCell ref="B49:C49"/>
    <mergeCell ref="B50:C50"/>
    <mergeCell ref="B60:C60"/>
    <mergeCell ref="B61:C61"/>
    <mergeCell ref="B62:C62"/>
    <mergeCell ref="B63:C63"/>
    <mergeCell ref="B69:C69"/>
    <mergeCell ref="B53:C53"/>
    <mergeCell ref="B54:C54"/>
    <mergeCell ref="B40:C40"/>
    <mergeCell ref="A41:C41"/>
    <mergeCell ref="B42:C42"/>
    <mergeCell ref="B43:C43"/>
    <mergeCell ref="B44:C44"/>
    <mergeCell ref="B45:C45"/>
    <mergeCell ref="B46:C46"/>
    <mergeCell ref="B28:C28"/>
    <mergeCell ref="B29:C29"/>
    <mergeCell ref="B30:C30"/>
    <mergeCell ref="A31:C31"/>
    <mergeCell ref="B39:C39"/>
    <mergeCell ref="B32:D32"/>
    <mergeCell ref="B33:C33"/>
    <mergeCell ref="B35:C35"/>
    <mergeCell ref="B37:C37"/>
    <mergeCell ref="A36:B36"/>
    <mergeCell ref="A23:C23"/>
    <mergeCell ref="B24:C24"/>
    <mergeCell ref="B20:C20"/>
    <mergeCell ref="B25:C25"/>
    <mergeCell ref="B26:C26"/>
    <mergeCell ref="A27:C27"/>
    <mergeCell ref="A16:C16"/>
    <mergeCell ref="B17:C17"/>
    <mergeCell ref="B18:C18"/>
    <mergeCell ref="B19:C19"/>
    <mergeCell ref="B21:C21"/>
    <mergeCell ref="B22:C22"/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B85:C85"/>
    <mergeCell ref="B87:C87"/>
    <mergeCell ref="B34:C34"/>
    <mergeCell ref="B51:C51"/>
    <mergeCell ref="B56:C56"/>
    <mergeCell ref="B52:C52"/>
    <mergeCell ref="B59:C5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Flores Cicero Jesús Arturo</cp:lastModifiedBy>
  <dcterms:created xsi:type="dcterms:W3CDTF">2018-02-09T16:09:18Z</dcterms:created>
  <dcterms:modified xsi:type="dcterms:W3CDTF">2023-11-17T20:26:16Z</dcterms:modified>
  <cp:category/>
  <cp:version/>
  <cp:contentType/>
  <cp:contentStatus/>
</cp:coreProperties>
</file>