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0875" windowHeight="8430" tabRatio="500" activeTab="0"/>
  </bookViews>
  <sheets>
    <sheet name="EGRESOS 2015" sheetId="1" r:id="rId1"/>
  </sheets>
  <definedNames/>
  <calcPr fullCalcOnLoad="1"/>
</workbook>
</file>

<file path=xl/sharedStrings.xml><?xml version="1.0" encoding="utf-8"?>
<sst xmlns="http://schemas.openxmlformats.org/spreadsheetml/2006/main" count="408" uniqueCount="401">
  <si>
    <t>GASTOS DE EJECUCION</t>
  </si>
  <si>
    <t>Municipio de Mérida Yucatán</t>
  </si>
  <si>
    <t>Subdirección de Contabilidad y Administración</t>
  </si>
  <si>
    <t>Tipo fondo: Todos los fondos</t>
  </si>
  <si>
    <t>Servicios Personales</t>
  </si>
  <si>
    <t>Materiales y Suministros</t>
  </si>
  <si>
    <t>Productos Químicos, Farmacéuticos y de Laboratorio</t>
  </si>
  <si>
    <t>Vestuario, Blancos, Prendas de Protección y Artículos Deportivos</t>
  </si>
  <si>
    <t>Herramientas, Refacciones y Accesorios Menores</t>
  </si>
  <si>
    <t>Servicios Generales</t>
  </si>
  <si>
    <t>Servicios de Arrendamiento</t>
  </si>
  <si>
    <t>Otros Servicios Generales</t>
  </si>
  <si>
    <t>Subsidios y Subvenciones</t>
  </si>
  <si>
    <t>TOTALES</t>
  </si>
  <si>
    <t>APORTACIONES DE SEGURIDAD SOCIAL</t>
  </si>
  <si>
    <t>AYUDAS SOCIALES</t>
  </si>
  <si>
    <t>DONATIVOS</t>
  </si>
  <si>
    <t>SERVICIOS DE PROTECCION Y SEGURIDAD</t>
  </si>
  <si>
    <t>OTROS PRODUCTOS QUÍMICOS</t>
  </si>
  <si>
    <t>SERVICIOS INTEGRALES Y OTROS SERVICIOS</t>
  </si>
  <si>
    <t>ENERO A DICIEMBRE 2015</t>
  </si>
  <si>
    <t>Desgloce de Gastos</t>
  </si>
  <si>
    <t>5</t>
  </si>
  <si>
    <t>GASTOS Y OTRAS PERDIDAS</t>
  </si>
  <si>
    <t>5.1</t>
  </si>
  <si>
    <t>GASTOS DE FUNCIONAMIENTO</t>
  </si>
  <si>
    <t>5.1.1</t>
  </si>
  <si>
    <t>5.1.1.1</t>
  </si>
  <si>
    <t>REMUNERACIONES AL PERSONAL DE CARÁCTER PERMANENTE</t>
  </si>
  <si>
    <t>5.1.1.1.1</t>
  </si>
  <si>
    <t>DIETAS</t>
  </si>
  <si>
    <t>5.1.1.1.3</t>
  </si>
  <si>
    <t>SUELDO BASE</t>
  </si>
  <si>
    <t>5.1.1.2</t>
  </si>
  <si>
    <t>REMUNERACIONES AL PERSONAL DE CARÁCTER TRANSITORIO</t>
  </si>
  <si>
    <t>5.1.1.2.1</t>
  </si>
  <si>
    <t>HONORARIOS ASIMILABLES A SALARIO</t>
  </si>
  <si>
    <t>5.1.1.2.2</t>
  </si>
  <si>
    <t>SUELDO EVENTUAL</t>
  </si>
  <si>
    <t>5.1.1.2.3</t>
  </si>
  <si>
    <t>RETRIBUCIONES POR SERVICIOS DE CARÁCTER SOCIAL</t>
  </si>
  <si>
    <t>5.1.1.3</t>
  </si>
  <si>
    <t>REMUNERACIONES ADICIONALES Y ESPECIALES</t>
  </si>
  <si>
    <t>5.1.1.3.1</t>
  </si>
  <si>
    <t>PRIMA QUINQUENAL POR AÑOS DE SERVICIO EFECTIVOS PRESTADOS</t>
  </si>
  <si>
    <t>5.1.1.3.2</t>
  </si>
  <si>
    <t>PRIMA VACACIONAL Y DOMINICAL</t>
  </si>
  <si>
    <t>5.1.1.3.4</t>
  </si>
  <si>
    <t>COMPENSACION EXTRAORDINARIA</t>
  </si>
  <si>
    <t>5.1.1.3.7</t>
  </si>
  <si>
    <t>5.1.1.4</t>
  </si>
  <si>
    <t>SEGURIDAD SOCIAL</t>
  </si>
  <si>
    <t>5.1.1.4.1</t>
  </si>
  <si>
    <t>5.1.1.4.2</t>
  </si>
  <si>
    <t>APORTACIONES AL FONDO DE LA VIVIENDA</t>
  </si>
  <si>
    <t>5.1.1.4.3</t>
  </si>
  <si>
    <t>APORTACION AL SIRJUM</t>
  </si>
  <si>
    <t>5.1.1.4.4</t>
  </si>
  <si>
    <t>APORTACIONES PARA SEGUROS</t>
  </si>
  <si>
    <t>5.1.1.5</t>
  </si>
  <si>
    <t>OTRAS PRESTACIONES SOCIALES Y ECONOMICAS</t>
  </si>
  <si>
    <t>5.1.1.5.1</t>
  </si>
  <si>
    <t>CUOTAS AL FONDO DE AHORRO (FUNCIONARIOS Y JEFES)</t>
  </si>
  <si>
    <t>5.1.1.5.2</t>
  </si>
  <si>
    <t>LIQUIDACIONES POR INDEMNIZACIONES Y POR SUELDOS Y SALARIOS CAÍDOS</t>
  </si>
  <si>
    <t>5.1.1.5.4</t>
  </si>
  <si>
    <t>DESPENSAS</t>
  </si>
  <si>
    <t>5.1.1.5.9</t>
  </si>
  <si>
    <t>5.1.2</t>
  </si>
  <si>
    <t>5.1.2.1</t>
  </si>
  <si>
    <t xml:space="preserve"> MATERIALES DE ADMINISTRACION, EMISION DE DOCUMENTOS Y ARTICULOS OFICIALES</t>
  </si>
  <si>
    <t>5.1.2.1.1</t>
  </si>
  <si>
    <t>MATERIAL DE OFICINA</t>
  </si>
  <si>
    <t>5.1.2.1.2</t>
  </si>
  <si>
    <t>MATERIALES Y UTILES DE IMPRESIÓN Y REPRODUCCION</t>
  </si>
  <si>
    <t>5.1.2.1.3</t>
  </si>
  <si>
    <t>MATERIAL ESTADISTICO Y GEOGRAFICO</t>
  </si>
  <si>
    <t>5.1.2.1.4</t>
  </si>
  <si>
    <t>MATERIALES, UTILES Y EQUIPOS MENORES DE TECNOLOGIAS DE LA INFORMACION Y COMUNICA</t>
  </si>
  <si>
    <t>5.1.2.1.5</t>
  </si>
  <si>
    <t>MATERIAL IMPRESO E INFORMACION DIGITAL</t>
  </si>
  <si>
    <t>5.1.2.1.6</t>
  </si>
  <si>
    <t>MATERIAL DE LIMPIEZA</t>
  </si>
  <si>
    <t>5.1.2.1.7</t>
  </si>
  <si>
    <t>MATERIALES Y UTILES DE LIMPIEZA</t>
  </si>
  <si>
    <t>5.1.2.2</t>
  </si>
  <si>
    <t>ALIMENTOS Y UTENSILIOS</t>
  </si>
  <si>
    <t>5.1.2.2.1</t>
  </si>
  <si>
    <t>PRODUCTOS ALIMENTICIOS PARA PERSONAS</t>
  </si>
  <si>
    <t>5.1.2.2.2</t>
  </si>
  <si>
    <t>PRODUCTOS ALIMENTICIOS PARA ANIMALES</t>
  </si>
  <si>
    <t>5.1.2.2.3</t>
  </si>
  <si>
    <t>UTENSILIOS PARA EL SERVICIO DE ALIMENTOS</t>
  </si>
  <si>
    <t>5.1.2.4</t>
  </si>
  <si>
    <t>MATERIALES Y ARTICULOS DE CONSTRUCCION Y DE REPARACION</t>
  </si>
  <si>
    <t>5.1.2.4.1</t>
  </si>
  <si>
    <t>PRODUCTOS MINERALES NO METALICOS</t>
  </si>
  <si>
    <t>5.1.2.4.2</t>
  </si>
  <si>
    <t>CEMENTO Y PRODUCTOS DE CONCRETO</t>
  </si>
  <si>
    <t>5.1.2.4.3</t>
  </si>
  <si>
    <t>CAL, YESO Y PRODUCTOS DE YESO</t>
  </si>
  <si>
    <t>5.1.2.4.4</t>
  </si>
  <si>
    <t>MADERA Y PRODUCTOS DE MADERA</t>
  </si>
  <si>
    <t>5.1.2.4.5</t>
  </si>
  <si>
    <t>VIDRIO Y PRODUCTOS DE VIDRIO</t>
  </si>
  <si>
    <t>5.1.2.4.6</t>
  </si>
  <si>
    <t>MATERIAL ELÉCTRICO Y ELECTRÓNICO</t>
  </si>
  <si>
    <t>5.1.2.4.7</t>
  </si>
  <si>
    <t>ARTICULOS METALICOS PARA LA CONSTRUCCION</t>
  </si>
  <si>
    <t>5.1.2.4.8</t>
  </si>
  <si>
    <t>MATERIALES COMPLEMENTARIOS</t>
  </si>
  <si>
    <t>5.1.2.4.9</t>
  </si>
  <si>
    <t>OTROS MATERIALES Y ARTICULOS DE CONSTRUCCION Y REPARACION</t>
  </si>
  <si>
    <t>5.1.2.5</t>
  </si>
  <si>
    <t>5.1.2.5.1</t>
  </si>
  <si>
    <t>PRODUCTOS QUIMICOS BÁSICOS</t>
  </si>
  <si>
    <t>5.1.2.5.2</t>
  </si>
  <si>
    <t>FERTILIZANTES, PESTICIDAS Y OTROS AGROQUIMICOS</t>
  </si>
  <si>
    <t>5.1.2.5.3</t>
  </si>
  <si>
    <t>MEDICINAS Y PRODUCTOS FARMACÉUTICOS</t>
  </si>
  <si>
    <t>5.1.2.5.4</t>
  </si>
  <si>
    <t>MATERIALES, ACCESORIOS Y SUMINISTROS MEDICOS</t>
  </si>
  <si>
    <t>5.1.2.5.5</t>
  </si>
  <si>
    <t>MATERIALES, ACCESORIOS Y SUMINISTROS DE LABORATORIO</t>
  </si>
  <si>
    <t>5.1.2.5.6</t>
  </si>
  <si>
    <t>FIBRAS SINTÉTICAS, HULES, PLÁSTICOS Y DERIVADOS</t>
  </si>
  <si>
    <t>5.1.2.5.9</t>
  </si>
  <si>
    <t>5.1.2.6</t>
  </si>
  <si>
    <t>COMBUSTIBLES, LUBRICANTES Y ADITIVOS</t>
  </si>
  <si>
    <t>5.1.2.6.1</t>
  </si>
  <si>
    <t>COMBUSTIBLE</t>
  </si>
  <si>
    <t>5.1.2.7</t>
  </si>
  <si>
    <t>5.1.2.7.1</t>
  </si>
  <si>
    <t>VESTUARIO Y UNIFORMES</t>
  </si>
  <si>
    <t>5.1.2.7.2</t>
  </si>
  <si>
    <t>PRENDAS DE SEGURIDAD Y PROTECCIÓN PERSONAL</t>
  </si>
  <si>
    <t>5.1.2.7.3</t>
  </si>
  <si>
    <t>ARTICULOS DEPORTIVOS</t>
  </si>
  <si>
    <t>5.1.2.7.4</t>
  </si>
  <si>
    <t>PRODUCTOS TEXTILES</t>
  </si>
  <si>
    <t>5.1.2.7.5</t>
  </si>
  <si>
    <t>BLANCOS Y OTROS PRODUCTOS TEXTILES, EXCEPTO PRENDAS DE VESTIR</t>
  </si>
  <si>
    <t>5.1.2.9</t>
  </si>
  <si>
    <t>5.1.2.9.1</t>
  </si>
  <si>
    <t>HERRAMIENTAS MENORES</t>
  </si>
  <si>
    <t>5.1.2.9.2</t>
  </si>
  <si>
    <t>REFACCIONES Y ACCESORIOS MENORES DE EDIFICIOS</t>
  </si>
  <si>
    <t>5.1.2.9.3</t>
  </si>
  <si>
    <t>REFACCIONES Y ACCESORIOS MENORES DE MOB. Y EQUIPO DE ADMON. EDUCACIONAL Y RECREA</t>
  </si>
  <si>
    <t>5.1.2.9.4</t>
  </si>
  <si>
    <t>REFACCIONES Y ACCESORIOS MENORES DE EQUIPO DE COMPUTO Y TECNOLOGIAS DE INFORMACI</t>
  </si>
  <si>
    <t>5.1.2.9.6</t>
  </si>
  <si>
    <t>REFACCIONES Y ACCESORIOS MENORES DE EQUIPO DE TRANSPORTE</t>
  </si>
  <si>
    <t>5.1.2.9.8</t>
  </si>
  <si>
    <t>REFACCIONES Y ACCESORIOS MENORES DE MAQUINARIA Y OTROS EQUIPOS</t>
  </si>
  <si>
    <t>5.1.2.9.9</t>
  </si>
  <si>
    <t>REFACCIONES Y ACCESORIOS MENORES OTROS BIENES MUEBLES</t>
  </si>
  <si>
    <t>5.1.3</t>
  </si>
  <si>
    <t>5.1.3.1</t>
  </si>
  <si>
    <t>SERVICIOS BASICOS</t>
  </si>
  <si>
    <t>5.1.3.1.1</t>
  </si>
  <si>
    <t>SERVICIO DE ENERGIA ELECTRICA</t>
  </si>
  <si>
    <t>5.1.3.1.2</t>
  </si>
  <si>
    <t>GAS</t>
  </si>
  <si>
    <t>5.1.3.1.3</t>
  </si>
  <si>
    <t>SERVICIO DE AGUA POTABLE</t>
  </si>
  <si>
    <t>5.1.3.1.4</t>
  </si>
  <si>
    <t>TELEFONIA TRADICIONAL</t>
  </si>
  <si>
    <t>5.1.3.1.5</t>
  </si>
  <si>
    <t>5.1.3.1.6</t>
  </si>
  <si>
    <t>SERVICIOS DE TELECOMUNICACIONES Y SATELITES</t>
  </si>
  <si>
    <t>5.1.3.1.7</t>
  </si>
  <si>
    <t>SERVICIOS DE ACCESO DE INTERNET, REDES Y PROCESAMIENTO DE INFORMACION</t>
  </si>
  <si>
    <t>5.1.3.1.8</t>
  </si>
  <si>
    <t>SERVICIOS POSTALES Y TELEGRAFICOS</t>
  </si>
  <si>
    <t>5.1.3.1.9</t>
  </si>
  <si>
    <t>5.1.3.2</t>
  </si>
  <si>
    <t>5.1.3.2.2</t>
  </si>
  <si>
    <t>ARRENDAMIENTO DE EDIFICIOS</t>
  </si>
  <si>
    <t>5.1.3.2.3</t>
  </si>
  <si>
    <t>ARRENDAMIENTO DE MOBILIARIO Y EQUIPO DE ADMINISTRACIÓN, EDUCACIONAL Y RECREATIVO</t>
  </si>
  <si>
    <t>5.1.3.2.5</t>
  </si>
  <si>
    <t>ARRENDAMIENTO DE EQUIPO DE TRANSPORTE</t>
  </si>
  <si>
    <t>5.1.3.2.6</t>
  </si>
  <si>
    <t>ARRENDAMIENTO DE MAQUINARIA, OTROS EQUIPOS Y HERRAMIENTAS</t>
  </si>
  <si>
    <t>5.1.3.2.7</t>
  </si>
  <si>
    <t>ARRENDAMIENTO DE ACTIVOS INTANGIBLES</t>
  </si>
  <si>
    <t>5.1.3.2.9</t>
  </si>
  <si>
    <t>OTROS ARRENDAMIENTOS</t>
  </si>
  <si>
    <t>5.1.3.3</t>
  </si>
  <si>
    <t>SERVICIOS PROFESIONALES, CIENTIFICOS Y TECNICOS Y OTROS SERVICIOS</t>
  </si>
  <si>
    <t>5.1.3.3.1</t>
  </si>
  <si>
    <t>SERVICIOS LEGALES, DE CONTABILIDAD, AUDITORIA Y RELACIONADOS</t>
  </si>
  <si>
    <t>5.1.3.3.2</t>
  </si>
  <si>
    <t>SERVICIOS DE DISEÑO, ARQUITECTURA, INGENIERIA Y ACTIVIDADES RELACIONADAS</t>
  </si>
  <si>
    <t>5.1.3.3.3</t>
  </si>
  <si>
    <t>SERVICIOS DE CONSULTORIA ADMINISTRATIVA, PROCESOS, TECNICA Y EN TECNOLOGIAS DE L</t>
  </si>
  <si>
    <t>5.1.3.3.4</t>
  </si>
  <si>
    <t>SERVICIOS DE CAPACITACION</t>
  </si>
  <si>
    <t>5.1.3.3.5</t>
  </si>
  <si>
    <t>SERVICIOS DE INVESTIGACION CIENTIFICA Y DESARROLLO</t>
  </si>
  <si>
    <t>5.1.3.3.6</t>
  </si>
  <si>
    <t>SERVICIOS DE APOYO ADMINISTRATIVO, TRADUCCION, FOTOCOPIADO E IMPRESIÓN</t>
  </si>
  <si>
    <t>5.1.3.3.7</t>
  </si>
  <si>
    <t>5.1.3.3.8</t>
  </si>
  <si>
    <t>SERVICIO DE VIGILANCIA</t>
  </si>
  <si>
    <t>5.1.3.3.9</t>
  </si>
  <si>
    <t>SERVICIOS PROFESIONALES, CIENTIFICOS Y TECNICOS INTEGRALES</t>
  </si>
  <si>
    <t>5.1.3.4</t>
  </si>
  <si>
    <t>SERVICIOS FINANCIEROS, BANCARIOS Y COMERCIALES</t>
  </si>
  <si>
    <t>5.1.3.4.1</t>
  </si>
  <si>
    <t>SERVICIOS FINANCIEROS Y BANCARIOS</t>
  </si>
  <si>
    <t>5.1.3.4.3</t>
  </si>
  <si>
    <t>SERVICIOS DE RECAUDACION, TRASLADO Y CUSTODIA DE VALORES</t>
  </si>
  <si>
    <t>5.1.3.4.4</t>
  </si>
  <si>
    <t>SEGUROS DE RESPONSABILIDAD PATRIMONIAL Y FIANZAS</t>
  </si>
  <si>
    <t>5.1.3.4.5</t>
  </si>
  <si>
    <t>SEGURO DE BIENES PATRIMONIALES</t>
  </si>
  <si>
    <t>5.1.3.4.6</t>
  </si>
  <si>
    <t>ALMACENAJE, ENVASE Y EMBALAJE</t>
  </si>
  <si>
    <t>5.1.3.4.7</t>
  </si>
  <si>
    <t>FLETES Y MANIOBRAS</t>
  </si>
  <si>
    <t>5.1.3.4.9</t>
  </si>
  <si>
    <t>SERVICIOS FINANCIEROS, BANCARIOS Y COMERCIALES INTANGIBLES</t>
  </si>
  <si>
    <t>5.1.3.5</t>
  </si>
  <si>
    <t>SERVICIOS DE INSTALACION, REPARACION, MANTENIMIENTO Y CONSERVACION</t>
  </si>
  <si>
    <t>5.1.3.5.1</t>
  </si>
  <si>
    <t>CONSERVACION Y MANTENIMIENTO MENOR DE INMUEBLES</t>
  </si>
  <si>
    <t>5.1.3.5.2</t>
  </si>
  <si>
    <t>INSTALACION, REPARACION Y MANTTO. DE MOBILIARIO Y EQUIPO DE ADMON. EDUCACIONAL Y</t>
  </si>
  <si>
    <t>5.1.3.5.3</t>
  </si>
  <si>
    <t>INSTALACION, REPARACION Y MANTTO. DE EQUIPO DE COMPUTO Y TECNOLOGIA DE LA INFORM</t>
  </si>
  <si>
    <t>5.1.3.5.4</t>
  </si>
  <si>
    <t>INSTALACION, REPARACION Y MANTTO. DE EQUIPO E INSTRUMENTAL MEDICO Y DE LABORATOR</t>
  </si>
  <si>
    <t>5.1.3.5.5</t>
  </si>
  <si>
    <t>REPARACION Y MANTTO. DE EQUIPO DE TRANSPORTE</t>
  </si>
  <si>
    <t>5.1.3.5.6</t>
  </si>
  <si>
    <t>REPARACION Y MANTTO. DE EQUIPO DE DEFENSA Y SEGURIDAD</t>
  </si>
  <si>
    <t>5.1.3.5.7</t>
  </si>
  <si>
    <t>INSTALACION, REPARACION Y MANTTO. DE MAQUINARIA, OTROS EQUIPOS Y HERRAMIENTA</t>
  </si>
  <si>
    <t>5.1.3.5.8</t>
  </si>
  <si>
    <t>SERVICIOS DE LIMPIEZA Y MANEJO DE DESECHOS</t>
  </si>
  <si>
    <t>5.1.3.5.9</t>
  </si>
  <si>
    <t>SERVICIOS DE JARDINERIA Y FUMIGACION</t>
  </si>
  <si>
    <t>5.1.3.6</t>
  </si>
  <si>
    <t>SERVICIOS DE COMUNICACIÓN SOCIAL Y PUBLICIDAD</t>
  </si>
  <si>
    <t>5.1.3.6.1</t>
  </si>
  <si>
    <t>DIFUSION Y COMUNICACION SOCIAL</t>
  </si>
  <si>
    <t>5.1.3.6.2</t>
  </si>
  <si>
    <t>DIFUSION POR RADIO, TELEVISION Y OTROS MEDIOS DE MENSAJES COMERCIALES PARA PROMO</t>
  </si>
  <si>
    <t>5.1.3.6.3</t>
  </si>
  <si>
    <t>SERVICIOS DE CREATIVIDAD, REPRODUCCION Y PRODUCCION DE PUBLICIDAD, EXCEPTO INTER</t>
  </si>
  <si>
    <t>5.1.3.6.4</t>
  </si>
  <si>
    <t>SERVICIOS DE REVELADO DE FOTOGRAFIAS</t>
  </si>
  <si>
    <t>5.1.3.6.5</t>
  </si>
  <si>
    <t>SERVICIOS DE LA INDUSTRIA FILMICA</t>
  </si>
  <si>
    <t>5.1.3.6.6</t>
  </si>
  <si>
    <t>Servicio de Creación y Difusión de Contenido Exclusivamente a través de Internet</t>
  </si>
  <si>
    <t>5.1.3.6.9</t>
  </si>
  <si>
    <t>Por asignar descripcion ( No se encontro en propios)</t>
  </si>
  <si>
    <t>5.1.3.7</t>
  </si>
  <si>
    <t xml:space="preserve"> SERVICIOS DE TRASLADO Y VIATICOS</t>
  </si>
  <si>
    <t>5.1.3.7.1</t>
  </si>
  <si>
    <t>PASAJES AEREOS</t>
  </si>
  <si>
    <t>5.1.3.7.2</t>
  </si>
  <si>
    <t>PASAJES TERRESTRES</t>
  </si>
  <si>
    <t>5.1.3.7.5</t>
  </si>
  <si>
    <t>VIATICOS EN EL PAIS</t>
  </si>
  <si>
    <t>5.1.3.7.6</t>
  </si>
  <si>
    <t>VIATICOS EN EL EXTRANJERO</t>
  </si>
  <si>
    <t>5.1.3.7.9</t>
  </si>
  <si>
    <t>OTROS SERVICIOS DE TRASLADO Y HOSPEDAJE</t>
  </si>
  <si>
    <t>5.1.3.8</t>
  </si>
  <si>
    <t xml:space="preserve"> SERVICIOS OFICIALES</t>
  </si>
  <si>
    <t>5.1.3.8.1</t>
  </si>
  <si>
    <t>GASTOS DE CEREMONIA</t>
  </si>
  <si>
    <t>5.1.3.8.2</t>
  </si>
  <si>
    <t>GASTOS  DE ORDEN SOCIAL Y CULTURAL</t>
  </si>
  <si>
    <t>5.1.3.8.3</t>
  </si>
  <si>
    <t>CONGRESOS Y CONVENCIONES</t>
  </si>
  <si>
    <t>5.1.3.8.4</t>
  </si>
  <si>
    <t>EXPOSICIONES</t>
  </si>
  <si>
    <t>5.1.3.9</t>
  </si>
  <si>
    <t>5.1.3.9.1</t>
  </si>
  <si>
    <t>SERVICIOS FUNERARIOS Y DE CEMENTERIO</t>
  </si>
  <si>
    <t>5.1.3.9.2</t>
  </si>
  <si>
    <t>IMPUESTOS Y DERECHOS</t>
  </si>
  <si>
    <t>5.1.3.9.4</t>
  </si>
  <si>
    <t>SENTENCIAS Y RESOLUCIONES POR AUTORIDAD COMPETENTE</t>
  </si>
  <si>
    <t>5.1.3.9.5</t>
  </si>
  <si>
    <t>PENAS, MULTAS, ACCESORIOS Y ACTUALIZACIONES</t>
  </si>
  <si>
    <t>5.1.3.9.6</t>
  </si>
  <si>
    <t>OTROS GASTOS POR RESPONSIBILIDADES</t>
  </si>
  <si>
    <t>5.1.3.9.9</t>
  </si>
  <si>
    <t>OTROS SERVICIOS GENERALES</t>
  </si>
  <si>
    <t>5.2</t>
  </si>
  <si>
    <t>TRANSFERENCIAS, ASIGNACIONES, SUBSIDIOS Y OTRAS AYUDAS</t>
  </si>
  <si>
    <t>5.2.1</t>
  </si>
  <si>
    <t>TRANSFERENCIAS INTERNAS Y ASIGNACIONES AL SECTOR PUBLICO</t>
  </si>
  <si>
    <t>5.2.1.2</t>
  </si>
  <si>
    <t>TRANSFERENCIAS INTERNAS AL SECTOR PUBLICO</t>
  </si>
  <si>
    <t>5.2.1.2.5</t>
  </si>
  <si>
    <t>APOYOS A ORGANISMOS PARAMUNICIPALES</t>
  </si>
  <si>
    <t>5.2.1.2.9</t>
  </si>
  <si>
    <t>TRANSFERENCIAS INTERNAS OTORGADAS A FIDEICOMISOS PÚBLICOS FINANCIEROS</t>
  </si>
  <si>
    <t>5.2.3</t>
  </si>
  <si>
    <t>5.2.3.1</t>
  </si>
  <si>
    <t>Subsidios</t>
  </si>
  <si>
    <t>5.2.3.1.1</t>
  </si>
  <si>
    <t>SUBSIDIOS A LA PRODUCCIÓN</t>
  </si>
  <si>
    <t>5.2.3.1.2</t>
  </si>
  <si>
    <t>SUBSIDIOS A LA DISTRIBUCION</t>
  </si>
  <si>
    <t>5.2.3.1.4</t>
  </si>
  <si>
    <t>SUBSIDIOS A EMPRESAS RECOLECTORAS</t>
  </si>
  <si>
    <t>5.2.3.1.9</t>
  </si>
  <si>
    <t>SUBSIDIO POR CARGA FISCAL</t>
  </si>
  <si>
    <t>5.2.4</t>
  </si>
  <si>
    <t>5.2.4.1</t>
  </si>
  <si>
    <t>AYUDAS SOCIALES A PERSONAS</t>
  </si>
  <si>
    <t>5.2.4.1.1</t>
  </si>
  <si>
    <t>AYUDAS PARA GASTOS DE DEFUNCION</t>
  </si>
  <si>
    <t>5.2.4.2</t>
  </si>
  <si>
    <t>Becas</t>
  </si>
  <si>
    <t>5.2.4.2.2</t>
  </si>
  <si>
    <t>BECAS</t>
  </si>
  <si>
    <t>5.2.4.3</t>
  </si>
  <si>
    <t>AYUDAS SOCIALES A INSTITUCIONES</t>
  </si>
  <si>
    <t>5.2.4.3.3</t>
  </si>
  <si>
    <t>AYUDAS SOCIALES A INSTITUCIONES DE ENSEÑANZA</t>
  </si>
  <si>
    <t>5.2.4.3.4</t>
  </si>
  <si>
    <t>AYUDAS SOCIALES A ACTIVIDADES CIENTÍFICAS O ACADÉMICAS</t>
  </si>
  <si>
    <t>5.2.4.3.5</t>
  </si>
  <si>
    <t>AYUDAS SOCIALES A INSTITUCIONES SIN FINES DE LUCRO</t>
  </si>
  <si>
    <t>5.2.4.4</t>
  </si>
  <si>
    <t>Ayudas Sociales por Desastres Naturales y Otros Siniestros</t>
  </si>
  <si>
    <t>5.2.4.4.8</t>
  </si>
  <si>
    <t>AYUDAS POR DESASTRES NATURALES Y OTROS SINIESTROS</t>
  </si>
  <si>
    <t>5.2.5</t>
  </si>
  <si>
    <t>PENSIONES Y JUBILACIONES</t>
  </si>
  <si>
    <t>5.2.5.1</t>
  </si>
  <si>
    <t>PENSIONES</t>
  </si>
  <si>
    <t>5.2.5.1.1</t>
  </si>
  <si>
    <t>PENSIONADOS</t>
  </si>
  <si>
    <t>5.2.5.2</t>
  </si>
  <si>
    <t>JUBILADOS</t>
  </si>
  <si>
    <t>5.2.5.2.2</t>
  </si>
  <si>
    <t>5.2.5.9</t>
  </si>
  <si>
    <t>OTRAS PENSIONES Y JUBILACIONES</t>
  </si>
  <si>
    <t>5.2.5.9.9</t>
  </si>
  <si>
    <t>5.2.8</t>
  </si>
  <si>
    <t>5.2.8.1</t>
  </si>
  <si>
    <t>DONATIVOS A INSTITUCIONES SIN FINES DE LUCRO</t>
  </si>
  <si>
    <t>5.2.8.1.1</t>
  </si>
  <si>
    <t>5.2.9</t>
  </si>
  <si>
    <t>Transferencias al Exterior</t>
  </si>
  <si>
    <t>5.2.9.1</t>
  </si>
  <si>
    <t>TRANSFERENCIAS PARA ORGANISMOS INTERNACIONALES</t>
  </si>
  <si>
    <t>5.2.9.1.2</t>
  </si>
  <si>
    <t>5.4</t>
  </si>
  <si>
    <t>INTERESES, COMISIONES Y OTROS GASTOS DE LA DEUDA PUBLICA</t>
  </si>
  <si>
    <t>5.4.1</t>
  </si>
  <si>
    <t>INTERESES DE LA DEUDA PUBLICA</t>
  </si>
  <si>
    <t>5.4.1.1</t>
  </si>
  <si>
    <t>INTERESES DE LA DEUDA PUBLICA INTERNA</t>
  </si>
  <si>
    <t>5.4.1.1.2</t>
  </si>
  <si>
    <t>INTERESES DE LA DEUDA CON INSTITUCIONES DE CRÉDITO</t>
  </si>
  <si>
    <t>5.4.2</t>
  </si>
  <si>
    <t>COMISIONES DE LA DEUDA PUBLICA</t>
  </si>
  <si>
    <t>5.4.2.1</t>
  </si>
  <si>
    <t>COMISIONES DE LA DEUDA PUBLICA INTERNA</t>
  </si>
  <si>
    <t>5.4.2.1.1</t>
  </si>
  <si>
    <t>COMISIONES DE LA DEUDA PÚBLICA</t>
  </si>
  <si>
    <t>5.4.3</t>
  </si>
  <si>
    <t>GASTOS DE LA DEUDA PUBLICA</t>
  </si>
  <si>
    <t>5.4.3.1</t>
  </si>
  <si>
    <t>GASTOS DE LA DEUDA PÚBLICA INTERNA</t>
  </si>
  <si>
    <t>5.4.3.1.1</t>
  </si>
  <si>
    <t>5.5</t>
  </si>
  <si>
    <t>OTROS GASTOS Y PERDIDAS EXTRAORDINARIAS</t>
  </si>
  <si>
    <t>5.5.1</t>
  </si>
  <si>
    <t>ESTIMACIONES, DEPRECIACIONES, DETERIOROS, OBSOLESCENCIA Y ARMORTIZACIONES</t>
  </si>
  <si>
    <t>5.5.1.5</t>
  </si>
  <si>
    <t>Depreciación de Bienes Muebles</t>
  </si>
  <si>
    <t>5.5.1.5.1</t>
  </si>
  <si>
    <t>MOBILIARIO Y EQUIPO DE ADMINISTRACION</t>
  </si>
  <si>
    <t>5.5.1.5.2</t>
  </si>
  <si>
    <t>MOBILIARIO Y EQUIPO EDUCACIONAL Y RECREATIVO</t>
  </si>
  <si>
    <t>5.5.1.5.4</t>
  </si>
  <si>
    <t>VEHICULOS Y EQUIPO DE TRANSPORTE</t>
  </si>
  <si>
    <t>5.5.1.5.5</t>
  </si>
  <si>
    <t>EQUIPO DE DEFENSA Y SEGURIDAD</t>
  </si>
  <si>
    <t>5.5.1.5.6</t>
  </si>
  <si>
    <t>MAQUINARIA, OTROS EQUIPOS Y HERRAMIENTAS</t>
  </si>
  <si>
    <t>5.6</t>
  </si>
  <si>
    <t>INVERSION PUBLICA</t>
  </si>
  <si>
    <t>5.6.1</t>
  </si>
  <si>
    <t>INVERSION PUBLICA NO CAPITALIZABLE</t>
  </si>
  <si>
    <t>5.6.1.1</t>
  </si>
  <si>
    <t>CONSTRUCCIONES EN BIENES NO CAPITALIZABLES</t>
  </si>
  <si>
    <t>5.6.1.1.1</t>
  </si>
  <si>
    <t>OBRA PUBLICA EN BIENES DE DOMINIO PUBLICO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</si>
</sst>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* #,##0.00"/>
    <numFmt numFmtId="165" formatCode="&quot;$&quot;#,##0.00"/>
    <numFmt numFmtId="166" formatCode="#,###,###,##0.00"/>
    <numFmt numFmtId="167" formatCode="###,###,##0.00"/>
    <numFmt numFmtId="168" formatCode="#,###,##0.00"/>
    <numFmt numFmtId="169" formatCode="[$-80A]dddd\,\ dd&quot; de &quot;mmmm&quot; de &quot;yyyy"/>
    <numFmt numFmtId="170" formatCode="[$-80A]hh:mm:ss\ AM/PM"/>
    <numFmt numFmtId="171" formatCode="0.0%"/>
    <numFmt numFmtId="172" formatCode="[$$-80A]* #,##0.00;[$$-80A]* \-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$-80A]#,##0.00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>
      <alignment vertical="top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44" fontId="22" fillId="0" borderId="0" xfId="48" applyFont="1" applyAlignment="1">
      <alignment vertical="top"/>
    </xf>
    <xf numFmtId="17" fontId="21" fillId="0" borderId="0" xfId="0" applyNumberFormat="1" applyFont="1" applyAlignment="1">
      <alignment horizontal="center" vertical="top"/>
    </xf>
    <xf numFmtId="44" fontId="21" fillId="0" borderId="0" xfId="48" applyFont="1" applyAlignment="1">
      <alignment horizontal="center" vertical="top"/>
    </xf>
    <xf numFmtId="0" fontId="21" fillId="11" borderId="0" xfId="0" applyFont="1" applyFill="1" applyAlignment="1">
      <alignment vertical="top"/>
    </xf>
    <xf numFmtId="0" fontId="21" fillId="11" borderId="0" xfId="0" applyFont="1" applyFill="1" applyAlignment="1">
      <alignment vertical="top" wrapText="1"/>
    </xf>
    <xf numFmtId="4" fontId="21" fillId="11" borderId="0" xfId="0" applyNumberFormat="1" applyFont="1" applyFill="1" applyAlignment="1">
      <alignment vertical="top"/>
    </xf>
    <xf numFmtId="4" fontId="22" fillId="0" borderId="0" xfId="0" applyNumberFormat="1" applyFont="1" applyAlignment="1">
      <alignment vertical="top"/>
    </xf>
    <xf numFmtId="172" fontId="22" fillId="0" borderId="0" xfId="0" applyNumberFormat="1" applyFont="1" applyAlignment="1">
      <alignment vertical="top"/>
    </xf>
    <xf numFmtId="172" fontId="2" fillId="0" borderId="0" xfId="0" applyNumberFormat="1" applyFont="1" applyAlignment="1">
      <alignment vertical="top"/>
    </xf>
    <xf numFmtId="0" fontId="21" fillId="33" borderId="0" xfId="0" applyFont="1" applyFill="1" applyAlignment="1">
      <alignment vertical="top"/>
    </xf>
    <xf numFmtId="0" fontId="21" fillId="33" borderId="0" xfId="0" applyFont="1" applyFill="1" applyAlignment="1">
      <alignment vertical="top" wrapText="1"/>
    </xf>
    <xf numFmtId="4" fontId="21" fillId="33" borderId="0" xfId="0" applyNumberFormat="1" applyFont="1" applyFill="1" applyAlignment="1">
      <alignment vertical="top"/>
    </xf>
    <xf numFmtId="44" fontId="21" fillId="33" borderId="0" xfId="48" applyFont="1" applyFill="1" applyAlignment="1">
      <alignment vertical="top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vertical="top" wrapText="1"/>
    </xf>
    <xf numFmtId="4" fontId="21" fillId="13" borderId="0" xfId="0" applyNumberFormat="1" applyFont="1" applyFill="1" applyAlignment="1">
      <alignment vertical="top"/>
    </xf>
    <xf numFmtId="44" fontId="21" fillId="13" borderId="0" xfId="48" applyFont="1" applyFill="1" applyAlignment="1">
      <alignment vertical="top"/>
    </xf>
    <xf numFmtId="4" fontId="21" fillId="0" borderId="10" xfId="0" applyNumberFormat="1" applyFont="1" applyBorder="1" applyAlignment="1">
      <alignment vertical="top"/>
    </xf>
    <xf numFmtId="44" fontId="21" fillId="0" borderId="10" xfId="48" applyFont="1" applyBorder="1" applyAlignment="1">
      <alignment vertical="top"/>
    </xf>
    <xf numFmtId="4" fontId="21" fillId="0" borderId="0" xfId="0" applyNumberFormat="1" applyFont="1" applyBorder="1" applyAlignment="1">
      <alignment vertical="top"/>
    </xf>
    <xf numFmtId="44" fontId="21" fillId="0" borderId="0" xfId="48" applyFont="1" applyBorder="1" applyAlignment="1">
      <alignment vertical="top"/>
    </xf>
    <xf numFmtId="0" fontId="2" fillId="0" borderId="0" xfId="0" applyFont="1" applyAlignment="1">
      <alignment vertical="top"/>
    </xf>
    <xf numFmtId="44" fontId="21" fillId="0" borderId="0" xfId="48" applyFont="1" applyFill="1" applyBorder="1" applyAlignment="1">
      <alignment vertical="top"/>
    </xf>
    <xf numFmtId="44" fontId="22" fillId="0" borderId="0" xfId="48" applyFont="1" applyFill="1" applyBorder="1" applyAlignment="1">
      <alignment vertical="top"/>
    </xf>
    <xf numFmtId="2" fontId="22" fillId="0" borderId="0" xfId="48" applyNumberFormat="1" applyFont="1" applyAlignment="1">
      <alignment vertical="top"/>
    </xf>
    <xf numFmtId="4" fontId="22" fillId="33" borderId="0" xfId="0" applyNumberFormat="1" applyFont="1" applyFill="1" applyAlignment="1">
      <alignment vertical="top"/>
    </xf>
    <xf numFmtId="44" fontId="22" fillId="33" borderId="0" xfId="48" applyFont="1" applyFill="1" applyAlignment="1">
      <alignment vertical="top"/>
    </xf>
    <xf numFmtId="0" fontId="22" fillId="0" borderId="0" xfId="0" applyFont="1" applyFill="1" applyAlignment="1">
      <alignment vertical="top"/>
    </xf>
    <xf numFmtId="4" fontId="22" fillId="0" borderId="10" xfId="0" applyNumberFormat="1" applyFont="1" applyBorder="1" applyAlignment="1">
      <alignment vertical="top"/>
    </xf>
    <xf numFmtId="44" fontId="22" fillId="0" borderId="10" xfId="48" applyFont="1" applyBorder="1" applyAlignment="1">
      <alignment vertical="top"/>
    </xf>
    <xf numFmtId="4" fontId="22" fillId="0" borderId="0" xfId="0" applyNumberFormat="1" applyFont="1" applyBorder="1" applyAlignment="1">
      <alignment vertical="top"/>
    </xf>
    <xf numFmtId="0" fontId="3" fillId="13" borderId="0" xfId="0" applyFont="1" applyFill="1" applyAlignment="1">
      <alignment vertical="top"/>
    </xf>
    <xf numFmtId="4" fontId="21" fillId="13" borderId="0" xfId="0" applyNumberFormat="1" applyFont="1" applyFill="1" applyBorder="1" applyAlignment="1">
      <alignment vertical="top"/>
    </xf>
    <xf numFmtId="172" fontId="3" fillId="13" borderId="0" xfId="0" applyNumberFormat="1" applyFont="1" applyFill="1" applyAlignment="1">
      <alignment vertical="top"/>
    </xf>
    <xf numFmtId="44" fontId="21" fillId="13" borderId="0" xfId="48" applyFont="1" applyFill="1" applyBorder="1" applyAlignment="1">
      <alignment vertical="top"/>
    </xf>
    <xf numFmtId="44" fontId="21" fillId="0" borderId="0" xfId="48" applyFont="1" applyFill="1" applyAlignment="1">
      <alignment vertical="top"/>
    </xf>
    <xf numFmtId="172" fontId="3" fillId="0" borderId="10" xfId="0" applyNumberFormat="1" applyFont="1" applyBorder="1" applyAlignment="1">
      <alignment vertical="top"/>
    </xf>
    <xf numFmtId="44" fontId="21" fillId="13" borderId="10" xfId="48" applyFont="1" applyFill="1" applyBorder="1" applyAlignment="1">
      <alignment vertical="top"/>
    </xf>
    <xf numFmtId="0" fontId="21" fillId="0" borderId="0" xfId="0" applyFont="1" applyFill="1" applyAlignment="1">
      <alignment vertical="top"/>
    </xf>
    <xf numFmtId="0" fontId="21" fillId="0" borderId="0" xfId="0" applyFont="1" applyFill="1" applyAlignment="1">
      <alignment vertical="top" wrapText="1"/>
    </xf>
    <xf numFmtId="4" fontId="21" fillId="0" borderId="0" xfId="0" applyNumberFormat="1" applyFont="1" applyFill="1" applyAlignment="1">
      <alignment vertical="top"/>
    </xf>
    <xf numFmtId="0" fontId="2" fillId="33" borderId="0" xfId="0" applyFont="1" applyFill="1" applyAlignment="1">
      <alignment vertical="top"/>
    </xf>
    <xf numFmtId="0" fontId="22" fillId="33" borderId="0" xfId="0" applyFont="1" applyFill="1" applyAlignment="1">
      <alignment vertical="top"/>
    </xf>
    <xf numFmtId="172" fontId="2" fillId="33" borderId="0" xfId="0" applyNumberFormat="1" applyFont="1" applyFill="1" applyAlignment="1">
      <alignment vertical="top"/>
    </xf>
    <xf numFmtId="4" fontId="21" fillId="33" borderId="0" xfId="0" applyNumberFormat="1" applyFont="1" applyFill="1" applyBorder="1" applyAlignment="1">
      <alignment vertical="top"/>
    </xf>
    <xf numFmtId="4" fontId="21" fillId="0" borderId="0" xfId="0" applyNumberFormat="1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172" fontId="2" fillId="0" borderId="0" xfId="0" applyNumberFormat="1" applyFont="1" applyFill="1" applyBorder="1" applyAlignment="1">
      <alignment vertical="top"/>
    </xf>
    <xf numFmtId="0" fontId="21" fillId="0" borderId="10" xfId="0" applyFont="1" applyBorder="1" applyAlignment="1">
      <alignment vertical="top"/>
    </xf>
    <xf numFmtId="0" fontId="21" fillId="0" borderId="10" xfId="0" applyFont="1" applyFill="1" applyBorder="1" applyAlignment="1">
      <alignment vertical="top"/>
    </xf>
    <xf numFmtId="172" fontId="3" fillId="0" borderId="10" xfId="0" applyNumberFormat="1" applyFont="1" applyFill="1" applyBorder="1" applyAlignment="1">
      <alignment vertical="top"/>
    </xf>
    <xf numFmtId="0" fontId="22" fillId="33" borderId="0" xfId="0" applyFont="1" applyFill="1" applyBorder="1" applyAlignment="1">
      <alignment vertical="top"/>
    </xf>
    <xf numFmtId="0" fontId="22" fillId="0" borderId="10" xfId="0" applyFont="1" applyBorder="1" applyAlignment="1">
      <alignment vertical="top"/>
    </xf>
    <xf numFmtId="172" fontId="2" fillId="0" borderId="10" xfId="0" applyNumberFormat="1" applyFont="1" applyFill="1" applyBorder="1" applyAlignment="1">
      <alignment vertical="top"/>
    </xf>
    <xf numFmtId="172" fontId="2" fillId="0" borderId="10" xfId="0" applyNumberFormat="1" applyFont="1" applyBorder="1" applyAlignment="1">
      <alignment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541"/>
  <sheetViews>
    <sheetView tabSelected="1" zoomScalePageLayoutView="0" workbookViewId="0" topLeftCell="A1">
      <selection activeCell="N302" sqref="N302"/>
    </sheetView>
  </sheetViews>
  <sheetFormatPr defaultColWidth="11.421875" defaultRowHeight="12.75"/>
  <cols>
    <col min="1" max="1" width="11.421875" style="3" customWidth="1"/>
    <col min="2" max="2" width="45.140625" style="2" customWidth="1"/>
    <col min="3" max="3" width="13.7109375" style="3" bestFit="1" customWidth="1"/>
    <col min="4" max="4" width="14.7109375" style="3" bestFit="1" customWidth="1"/>
    <col min="5" max="6" width="14.7109375" style="3" customWidth="1"/>
    <col min="7" max="9" width="14.7109375" style="3" bestFit="1" customWidth="1"/>
    <col min="10" max="13" width="14.7109375" style="3" customWidth="1"/>
    <col min="14" max="14" width="15.7109375" style="3" bestFit="1" customWidth="1"/>
    <col min="15" max="15" width="21.28125" style="4" bestFit="1" customWidth="1"/>
    <col min="16" max="16384" width="11.421875" style="3" customWidth="1"/>
  </cols>
  <sheetData>
    <row r="2" ht="12">
      <c r="A2" s="1" t="s">
        <v>1</v>
      </c>
    </row>
    <row r="3" ht="12">
      <c r="A3" s="1" t="s">
        <v>2</v>
      </c>
    </row>
    <row r="4" ht="12">
      <c r="A4" s="1" t="s">
        <v>21</v>
      </c>
    </row>
    <row r="5" ht="12">
      <c r="A5" s="1" t="s">
        <v>3</v>
      </c>
    </row>
    <row r="7" spans="3:15" ht="12">
      <c r="C7" s="5">
        <v>42005</v>
      </c>
      <c r="D7" s="5">
        <v>42036</v>
      </c>
      <c r="E7" s="5">
        <v>42064</v>
      </c>
      <c r="F7" s="5">
        <v>42095</v>
      </c>
      <c r="G7" s="5">
        <v>42125</v>
      </c>
      <c r="H7" s="5">
        <v>42156</v>
      </c>
      <c r="I7" s="5">
        <v>42186</v>
      </c>
      <c r="J7" s="5">
        <v>42217</v>
      </c>
      <c r="K7" s="5">
        <v>42248</v>
      </c>
      <c r="L7" s="5">
        <v>42278</v>
      </c>
      <c r="M7" s="5">
        <v>42309</v>
      </c>
      <c r="N7" s="5">
        <v>42339</v>
      </c>
      <c r="O7" s="6" t="s">
        <v>20</v>
      </c>
    </row>
    <row r="8" spans="1:15" ht="12">
      <c r="A8" s="7" t="s">
        <v>22</v>
      </c>
      <c r="B8" s="8" t="s">
        <v>23</v>
      </c>
      <c r="C8" s="9">
        <f aca="true" t="shared" si="0" ref="C8:M8">SUM(C10,C199,C257)</f>
        <v>116088411.71000001</v>
      </c>
      <c r="D8" s="9">
        <f t="shared" si="0"/>
        <v>165946075.98000002</v>
      </c>
      <c r="E8" s="9">
        <f t="shared" si="0"/>
        <v>193204759.72000003</v>
      </c>
      <c r="F8" s="9">
        <f t="shared" si="0"/>
        <v>195013067.57</v>
      </c>
      <c r="G8" s="9">
        <f t="shared" si="0"/>
        <v>179537403.56</v>
      </c>
      <c r="H8" s="9">
        <f t="shared" si="0"/>
        <v>193397278.9</v>
      </c>
      <c r="I8" s="9">
        <f t="shared" si="0"/>
        <v>226762938.07</v>
      </c>
      <c r="J8" s="9">
        <f t="shared" si="0"/>
        <v>248357878.59999996</v>
      </c>
      <c r="K8" s="9">
        <f>SUM(K10,K199,K257)</f>
        <v>102875608.29</v>
      </c>
      <c r="L8" s="9">
        <f t="shared" si="0"/>
        <v>133145317.11000003</v>
      </c>
      <c r="M8" s="9">
        <f t="shared" si="0"/>
        <v>164096083.53</v>
      </c>
      <c r="N8" s="9">
        <f>SUM(N10,N199,N257,N274,N284)</f>
        <v>246414736.64000002</v>
      </c>
      <c r="O8" s="9">
        <f>SUM(O10,O199,O257,O274,O284)</f>
        <v>2164839559.6800003</v>
      </c>
    </row>
    <row r="9" spans="3:14" ht="12">
      <c r="C9" s="10"/>
      <c r="D9" s="11"/>
      <c r="E9" s="11"/>
      <c r="F9" s="11"/>
      <c r="G9" s="12"/>
      <c r="H9" s="12"/>
      <c r="I9" s="12"/>
      <c r="J9" s="12"/>
      <c r="K9" s="12"/>
      <c r="L9" s="12"/>
      <c r="M9" s="12"/>
      <c r="N9" s="12"/>
    </row>
    <row r="10" spans="1:15" ht="12">
      <c r="A10" s="13" t="s">
        <v>24</v>
      </c>
      <c r="B10" s="14" t="s">
        <v>25</v>
      </c>
      <c r="C10" s="15">
        <f aca="true" t="shared" si="1" ref="C10:O10">SUM(C12,C46,C107)</f>
        <v>90994694.03</v>
      </c>
      <c r="D10" s="15">
        <f t="shared" si="1"/>
        <v>138157383.64000002</v>
      </c>
      <c r="E10" s="15">
        <f t="shared" si="1"/>
        <v>149171285.81</v>
      </c>
      <c r="F10" s="15">
        <f t="shared" si="1"/>
        <v>157645300.73</v>
      </c>
      <c r="G10" s="15">
        <f t="shared" si="1"/>
        <v>143148182.24</v>
      </c>
      <c r="H10" s="15">
        <f t="shared" si="1"/>
        <v>152746748.21</v>
      </c>
      <c r="I10" s="15">
        <f t="shared" si="1"/>
        <v>171389932.47</v>
      </c>
      <c r="J10" s="15">
        <f t="shared" si="1"/>
        <v>204132277.89</v>
      </c>
      <c r="K10" s="15">
        <f t="shared" si="1"/>
        <v>91727724.62</v>
      </c>
      <c r="L10" s="15">
        <f t="shared" si="1"/>
        <v>111522731.01000002</v>
      </c>
      <c r="M10" s="15">
        <f t="shared" si="1"/>
        <v>137962193.75</v>
      </c>
      <c r="N10" s="15">
        <f t="shared" si="1"/>
        <v>189155000.76000002</v>
      </c>
      <c r="O10" s="16">
        <f t="shared" si="1"/>
        <v>1737753455.1600003</v>
      </c>
    </row>
    <row r="11" spans="3:14" ht="12">
      <c r="C11" s="10"/>
      <c r="D11" s="11"/>
      <c r="E11" s="11"/>
      <c r="F11" s="11"/>
      <c r="G11" s="12"/>
      <c r="H11" s="12"/>
      <c r="I11" s="12"/>
      <c r="J11" s="12"/>
      <c r="K11" s="12"/>
      <c r="L11" s="12"/>
      <c r="M11" s="12"/>
      <c r="N11" s="12"/>
    </row>
    <row r="12" spans="1:15" ht="12">
      <c r="A12" s="17" t="s">
        <v>26</v>
      </c>
      <c r="B12" s="18" t="s">
        <v>4</v>
      </c>
      <c r="C12" s="19">
        <f aca="true" t="shared" si="2" ref="C12:N12">SUM(C17,C23,C30,C37,C44)</f>
        <v>71081812.75</v>
      </c>
      <c r="D12" s="19">
        <f t="shared" si="2"/>
        <v>80780244.60000001</v>
      </c>
      <c r="E12" s="19">
        <f t="shared" si="2"/>
        <v>79142936.2</v>
      </c>
      <c r="F12" s="19">
        <f t="shared" si="2"/>
        <v>85951716.13</v>
      </c>
      <c r="G12" s="19">
        <f t="shared" si="2"/>
        <v>78182187.36</v>
      </c>
      <c r="H12" s="19">
        <f t="shared" si="2"/>
        <v>77904078.36</v>
      </c>
      <c r="I12" s="19">
        <f t="shared" si="2"/>
        <v>89401700.08999999</v>
      </c>
      <c r="J12" s="19">
        <f t="shared" si="2"/>
        <v>100328683.03999999</v>
      </c>
      <c r="K12" s="19">
        <f t="shared" si="2"/>
        <v>73938299.18</v>
      </c>
      <c r="L12" s="19">
        <f t="shared" si="2"/>
        <v>78270953.32000001</v>
      </c>
      <c r="M12" s="19">
        <f t="shared" si="2"/>
        <v>74776649.45</v>
      </c>
      <c r="N12" s="19">
        <f t="shared" si="2"/>
        <v>86480389.93</v>
      </c>
      <c r="O12" s="19">
        <f>SUM(O17,O23,O30,O37,O44)</f>
        <v>976239650.4100002</v>
      </c>
    </row>
    <row r="13" spans="3:14" ht="12">
      <c r="C13" s="10"/>
      <c r="D13" s="11"/>
      <c r="E13" s="11"/>
      <c r="F13" s="11"/>
      <c r="G13" s="12"/>
      <c r="H13" s="12"/>
      <c r="I13" s="12"/>
      <c r="K13" s="12"/>
      <c r="L13" s="12"/>
      <c r="M13" s="12"/>
      <c r="N13" s="12"/>
    </row>
    <row r="14" spans="1:14" ht="24">
      <c r="A14" s="3" t="s">
        <v>27</v>
      </c>
      <c r="B14" s="2" t="s">
        <v>28</v>
      </c>
      <c r="C14" s="10"/>
      <c r="D14" s="11"/>
      <c r="E14" s="11"/>
      <c r="F14" s="11"/>
      <c r="G14" s="12"/>
      <c r="H14" s="12"/>
      <c r="I14" s="12"/>
      <c r="J14" s="12"/>
      <c r="K14" s="12"/>
      <c r="L14" s="12"/>
      <c r="M14" s="12"/>
      <c r="N14" s="12"/>
    </row>
    <row r="15" spans="1:15" ht="12">
      <c r="A15" s="3" t="s">
        <v>29</v>
      </c>
      <c r="B15" s="2" t="s">
        <v>30</v>
      </c>
      <c r="C15" s="10">
        <v>1578740.5</v>
      </c>
      <c r="D15" s="11">
        <v>1622904</v>
      </c>
      <c r="E15" s="11">
        <v>1575546</v>
      </c>
      <c r="F15" s="11">
        <v>1556514</v>
      </c>
      <c r="G15" s="12">
        <v>1556514</v>
      </c>
      <c r="H15" s="12">
        <v>1556514</v>
      </c>
      <c r="I15" s="12">
        <v>1563584</v>
      </c>
      <c r="J15" s="12">
        <v>1563584</v>
      </c>
      <c r="K15" s="12">
        <v>1599684</v>
      </c>
      <c r="L15" s="12">
        <v>1599684</v>
      </c>
      <c r="M15" s="12">
        <v>1599684</v>
      </c>
      <c r="N15" s="12">
        <v>1325214</v>
      </c>
      <c r="O15" s="4">
        <f>SUM(C15:N15)</f>
        <v>18698166.5</v>
      </c>
    </row>
    <row r="16" spans="1:15" ht="12">
      <c r="A16" s="3" t="s">
        <v>31</v>
      </c>
      <c r="B16" s="2" t="s">
        <v>32</v>
      </c>
      <c r="C16" s="10">
        <v>39944208.77</v>
      </c>
      <c r="D16" s="11">
        <v>40702437.72</v>
      </c>
      <c r="E16" s="11">
        <v>41151748.4</v>
      </c>
      <c r="F16" s="11">
        <v>43745241.61</v>
      </c>
      <c r="G16" s="12">
        <v>42064218.18</v>
      </c>
      <c r="H16" s="12">
        <v>42138055.36</v>
      </c>
      <c r="I16" s="12">
        <v>44915130.37</v>
      </c>
      <c r="J16" s="12">
        <v>44045996.28</v>
      </c>
      <c r="K16" s="12">
        <v>42349551.72</v>
      </c>
      <c r="L16" s="12">
        <v>42633722.1</v>
      </c>
      <c r="M16" s="12">
        <v>41708570</v>
      </c>
      <c r="N16" s="12">
        <v>47274563.77</v>
      </c>
      <c r="O16" s="4">
        <f>SUM(C16:N16)</f>
        <v>512673444.2800001</v>
      </c>
    </row>
    <row r="17" spans="3:15" ht="12.75" thickBot="1">
      <c r="C17" s="21">
        <f>SUM(C15:C16)</f>
        <v>41522949.27</v>
      </c>
      <c r="D17" s="21">
        <f>SUM(D14:D16)</f>
        <v>42325341.72</v>
      </c>
      <c r="E17" s="21">
        <f>SUM(E14:E16)</f>
        <v>42727294.4</v>
      </c>
      <c r="F17" s="21">
        <f>SUM(F14:F16)</f>
        <v>45301755.61</v>
      </c>
      <c r="G17" s="21">
        <f aca="true" t="shared" si="3" ref="G17:O17">SUM(G15:G16)</f>
        <v>43620732.18</v>
      </c>
      <c r="H17" s="21">
        <f t="shared" si="3"/>
        <v>43694569.36</v>
      </c>
      <c r="I17" s="21">
        <f t="shared" si="3"/>
        <v>46478714.37</v>
      </c>
      <c r="J17" s="21">
        <f t="shared" si="3"/>
        <v>45609580.28</v>
      </c>
      <c r="K17" s="21">
        <f t="shared" si="3"/>
        <v>43949235.72</v>
      </c>
      <c r="L17" s="21">
        <f>SUM(L15:L16)</f>
        <v>44233406.1</v>
      </c>
      <c r="M17" s="21">
        <f>SUM(M15:M16)</f>
        <v>43308254</v>
      </c>
      <c r="N17" s="21">
        <f>SUM(N15:N16)</f>
        <v>48599777.77</v>
      </c>
      <c r="O17" s="22">
        <f t="shared" si="3"/>
        <v>531371610.7800001</v>
      </c>
    </row>
    <row r="18" spans="3:15" ht="12.75" thickTop="1">
      <c r="C18" s="23"/>
      <c r="D18" s="11"/>
      <c r="E18" s="11"/>
      <c r="F18" s="11"/>
      <c r="G18" s="12"/>
      <c r="H18" s="12"/>
      <c r="I18" s="12"/>
      <c r="J18" s="12"/>
      <c r="K18" s="12"/>
      <c r="L18" s="12"/>
      <c r="M18" s="12"/>
      <c r="N18" s="12"/>
      <c r="O18" s="24"/>
    </row>
    <row r="19" spans="1:14" ht="24">
      <c r="A19" s="3" t="s">
        <v>33</v>
      </c>
      <c r="B19" s="2" t="s">
        <v>34</v>
      </c>
      <c r="C19" s="10"/>
      <c r="D19" s="11"/>
      <c r="E19" s="11"/>
      <c r="F19" s="11"/>
      <c r="G19" s="12"/>
      <c r="H19" s="12"/>
      <c r="I19" s="12"/>
      <c r="J19" s="12"/>
      <c r="K19" s="12"/>
      <c r="L19" s="12"/>
      <c r="M19" s="12"/>
      <c r="N19" s="12"/>
    </row>
    <row r="20" spans="1:15" ht="12">
      <c r="A20" s="3" t="s">
        <v>35</v>
      </c>
      <c r="B20" s="2" t="s">
        <v>36</v>
      </c>
      <c r="C20" s="10">
        <v>948420.5</v>
      </c>
      <c r="D20" s="11">
        <v>2339461.5</v>
      </c>
      <c r="E20" s="11">
        <v>1419676.77</v>
      </c>
      <c r="F20" s="11">
        <v>2846999</v>
      </c>
      <c r="G20" s="12">
        <v>2183666.04</v>
      </c>
      <c r="H20" s="12">
        <v>2120323.68</v>
      </c>
      <c r="I20" s="12">
        <v>2129549.48</v>
      </c>
      <c r="J20" s="12">
        <v>2044485.18</v>
      </c>
      <c r="K20" s="12">
        <v>0</v>
      </c>
      <c r="L20" s="12">
        <v>3318200</v>
      </c>
      <c r="M20" s="12">
        <v>1985458.33</v>
      </c>
      <c r="N20" s="12">
        <v>2605079.81</v>
      </c>
      <c r="O20" s="4">
        <f>SUM(C20:N20)</f>
        <v>23941320.289999995</v>
      </c>
    </row>
    <row r="21" spans="1:15" ht="12">
      <c r="A21" s="3" t="s">
        <v>37</v>
      </c>
      <c r="B21" s="2" t="s">
        <v>38</v>
      </c>
      <c r="C21" s="10">
        <v>1997328.87</v>
      </c>
      <c r="D21" s="11">
        <v>2114003.54</v>
      </c>
      <c r="E21" s="11">
        <v>2286678.95</v>
      </c>
      <c r="F21" s="11">
        <v>1523747.97</v>
      </c>
      <c r="G21" s="12">
        <v>781889.1</v>
      </c>
      <c r="H21" s="12">
        <v>852297.64</v>
      </c>
      <c r="I21" s="12">
        <v>937684.66</v>
      </c>
      <c r="J21" s="12">
        <v>907380.0700000001</v>
      </c>
      <c r="K21" s="12">
        <v>896813.6</v>
      </c>
      <c r="L21" s="12">
        <v>889208.85</v>
      </c>
      <c r="M21" s="12">
        <v>904319.7000000001</v>
      </c>
      <c r="N21" s="12">
        <v>1142944.79</v>
      </c>
      <c r="O21" s="4">
        <f>SUM(C21:N21)</f>
        <v>15234297.739999998</v>
      </c>
    </row>
    <row r="22" spans="1:15" ht="12">
      <c r="A22" s="3" t="s">
        <v>39</v>
      </c>
      <c r="B22" s="2" t="s">
        <v>40</v>
      </c>
      <c r="C22" s="10">
        <v>21933.33</v>
      </c>
      <c r="D22" s="11">
        <v>50500.23</v>
      </c>
      <c r="E22" s="11">
        <v>38318</v>
      </c>
      <c r="F22" s="11">
        <v>40037.39</v>
      </c>
      <c r="G22" s="12">
        <v>28664</v>
      </c>
      <c r="H22" s="12">
        <v>40055.5</v>
      </c>
      <c r="I22" s="12">
        <v>55441.37</v>
      </c>
      <c r="J22" s="12">
        <v>38217.97</v>
      </c>
      <c r="K22" s="12">
        <v>16488</v>
      </c>
      <c r="L22" s="12">
        <v>15418</v>
      </c>
      <c r="M22" s="12">
        <v>37532</v>
      </c>
      <c r="N22" s="12">
        <v>25197</v>
      </c>
      <c r="O22" s="4">
        <f>SUM(C22:N22)</f>
        <v>407802.79000000004</v>
      </c>
    </row>
    <row r="23" spans="3:15" ht="12.75" thickBot="1">
      <c r="C23" s="21">
        <f aca="true" t="shared" si="4" ref="C23:K23">SUM(C20:C22)</f>
        <v>2967682.7</v>
      </c>
      <c r="D23" s="21">
        <f t="shared" si="4"/>
        <v>4503965.2700000005</v>
      </c>
      <c r="E23" s="21">
        <f t="shared" si="4"/>
        <v>3744673.72</v>
      </c>
      <c r="F23" s="21">
        <f t="shared" si="4"/>
        <v>4410784.359999999</v>
      </c>
      <c r="G23" s="21">
        <f t="shared" si="4"/>
        <v>2994219.14</v>
      </c>
      <c r="H23" s="21">
        <f t="shared" si="4"/>
        <v>3012676.8200000003</v>
      </c>
      <c r="I23" s="21">
        <f t="shared" si="4"/>
        <v>3122675.5100000002</v>
      </c>
      <c r="J23" s="21">
        <f t="shared" si="4"/>
        <v>2990083.22</v>
      </c>
      <c r="K23" s="21">
        <f t="shared" si="4"/>
        <v>913301.6</v>
      </c>
      <c r="L23" s="21">
        <f>SUM(L20:L22)</f>
        <v>4222826.85</v>
      </c>
      <c r="M23" s="21">
        <f>SUM(M20:M22)</f>
        <v>2927310.0300000003</v>
      </c>
      <c r="N23" s="21">
        <f>SUM(N20:N22)</f>
        <v>3773221.6</v>
      </c>
      <c r="O23" s="22">
        <f>SUM(O20:O22)</f>
        <v>39583420.81999999</v>
      </c>
    </row>
    <row r="24" spans="3:15" ht="12.75" thickTop="1">
      <c r="C24" s="23"/>
      <c r="D24" s="11"/>
      <c r="E24" s="11"/>
      <c r="F24" s="11"/>
      <c r="G24" s="12"/>
      <c r="H24" s="12"/>
      <c r="I24" s="12"/>
      <c r="J24" s="12"/>
      <c r="K24" s="12"/>
      <c r="L24" s="12"/>
      <c r="M24" s="12"/>
      <c r="N24" s="12"/>
      <c r="O24" s="24"/>
    </row>
    <row r="25" spans="1:14" ht="12">
      <c r="A25" s="3" t="s">
        <v>41</v>
      </c>
      <c r="B25" s="2" t="s">
        <v>42</v>
      </c>
      <c r="C25" s="10"/>
      <c r="D25" s="11"/>
      <c r="E25" s="11"/>
      <c r="F25" s="11"/>
      <c r="G25" s="12"/>
      <c r="H25" s="12"/>
      <c r="I25" s="12"/>
      <c r="J25" s="12"/>
      <c r="K25" s="12"/>
      <c r="L25" s="12"/>
      <c r="M25" s="12"/>
      <c r="N25" s="12"/>
    </row>
    <row r="26" spans="1:15" ht="24">
      <c r="A26" s="3" t="s">
        <v>43</v>
      </c>
      <c r="B26" s="2" t="s">
        <v>44</v>
      </c>
      <c r="C26" s="10">
        <v>1095325.96</v>
      </c>
      <c r="D26" s="11">
        <v>1120392.97</v>
      </c>
      <c r="E26" s="11">
        <v>1132067.98</v>
      </c>
      <c r="F26" s="11">
        <v>1225998.64</v>
      </c>
      <c r="G26" s="12">
        <v>1134423.02</v>
      </c>
      <c r="H26" s="12">
        <v>1146780.33</v>
      </c>
      <c r="I26" s="12">
        <v>1263023.77</v>
      </c>
      <c r="J26" s="12">
        <v>1225702.41</v>
      </c>
      <c r="K26" s="12">
        <v>1151297.56</v>
      </c>
      <c r="L26" s="12">
        <v>1131368.14</v>
      </c>
      <c r="M26" s="12">
        <v>1132445.3</v>
      </c>
      <c r="N26" s="12">
        <v>1342900.34</v>
      </c>
      <c r="O26" s="4">
        <f>SUM(C26:N26)</f>
        <v>14101726.420000002</v>
      </c>
    </row>
    <row r="27" spans="1:15" ht="12">
      <c r="A27" s="3" t="s">
        <v>45</v>
      </c>
      <c r="B27" s="2" t="s">
        <v>46</v>
      </c>
      <c r="C27" s="10">
        <v>5920762.67</v>
      </c>
      <c r="D27" s="11">
        <v>6660608.7700000005</v>
      </c>
      <c r="E27" s="11">
        <v>6587425.86</v>
      </c>
      <c r="F27" s="11">
        <v>6457200.6</v>
      </c>
      <c r="G27" s="12">
        <v>6170515.09</v>
      </c>
      <c r="H27" s="12">
        <v>6109299.79</v>
      </c>
      <c r="I27" s="12">
        <v>7603079.99</v>
      </c>
      <c r="J27" s="12">
        <v>6140179.64</v>
      </c>
      <c r="K27" s="12">
        <v>5980815.36</v>
      </c>
      <c r="L27" s="12">
        <v>6531921.99</v>
      </c>
      <c r="M27" s="12">
        <v>3081034.92</v>
      </c>
      <c r="N27" s="12">
        <v>3422568.91</v>
      </c>
      <c r="O27" s="4">
        <f>SUM(C27:N27)</f>
        <v>70665413.59</v>
      </c>
    </row>
    <row r="28" spans="1:15" ht="12">
      <c r="A28" s="3" t="s">
        <v>47</v>
      </c>
      <c r="B28" s="2" t="s">
        <v>48</v>
      </c>
      <c r="C28" s="10">
        <v>2693291.27</v>
      </c>
      <c r="D28" s="11">
        <v>6314902.2700000005</v>
      </c>
      <c r="E28" s="11">
        <v>6186883.2</v>
      </c>
      <c r="F28" s="11">
        <v>8282696.77</v>
      </c>
      <c r="G28" s="12">
        <v>4764232.9</v>
      </c>
      <c r="H28" s="12">
        <v>4812190.43</v>
      </c>
      <c r="I28" s="12">
        <v>8450801.16</v>
      </c>
      <c r="J28" s="12">
        <v>8131972.03</v>
      </c>
      <c r="K28" s="12">
        <v>1256573.66</v>
      </c>
      <c r="L28" s="12">
        <v>4328797.43</v>
      </c>
      <c r="M28" s="12">
        <v>3826836.86</v>
      </c>
      <c r="N28" s="12">
        <v>4590481.18</v>
      </c>
      <c r="O28" s="4">
        <f>SUM(C28:N28)</f>
        <v>63639659.16</v>
      </c>
    </row>
    <row r="29" spans="1:15" ht="12">
      <c r="A29" s="3" t="s">
        <v>49</v>
      </c>
      <c r="B29" s="2" t="s">
        <v>0</v>
      </c>
      <c r="C29" s="10">
        <v>31871.45</v>
      </c>
      <c r="D29" s="11">
        <v>41122.81</v>
      </c>
      <c r="E29" s="11">
        <v>104380.4</v>
      </c>
      <c r="F29" s="11">
        <v>24576.57</v>
      </c>
      <c r="G29" s="12">
        <v>22722.68</v>
      </c>
      <c r="H29" s="12">
        <v>10214.45</v>
      </c>
      <c r="I29" s="12">
        <v>0</v>
      </c>
      <c r="J29" s="12">
        <v>0</v>
      </c>
      <c r="K29" s="12">
        <v>49276.15</v>
      </c>
      <c r="L29" s="12">
        <v>0</v>
      </c>
      <c r="M29" s="12">
        <v>0</v>
      </c>
      <c r="N29" s="12">
        <v>18007.64</v>
      </c>
      <c r="O29" s="4">
        <f>SUM(C29:N29)</f>
        <v>302172.15</v>
      </c>
    </row>
    <row r="30" spans="3:15" ht="12.75" thickBot="1">
      <c r="C30" s="21">
        <f aca="true" t="shared" si="5" ref="C30:O30">SUM(C26:C29)</f>
        <v>9741251.35</v>
      </c>
      <c r="D30" s="21">
        <f t="shared" si="5"/>
        <v>14137026.820000002</v>
      </c>
      <c r="E30" s="21">
        <f t="shared" si="5"/>
        <v>14010757.44</v>
      </c>
      <c r="F30" s="21">
        <f t="shared" si="5"/>
        <v>15990472.579999998</v>
      </c>
      <c r="G30" s="21">
        <f t="shared" si="5"/>
        <v>12091893.69</v>
      </c>
      <c r="H30" s="21">
        <f t="shared" si="5"/>
        <v>12078485</v>
      </c>
      <c r="I30" s="21">
        <f t="shared" si="5"/>
        <v>17316904.92</v>
      </c>
      <c r="J30" s="21">
        <f t="shared" si="5"/>
        <v>15497854.08</v>
      </c>
      <c r="K30" s="21">
        <f t="shared" si="5"/>
        <v>8437962.73</v>
      </c>
      <c r="L30" s="21">
        <f>SUM(L26:L29)</f>
        <v>11992087.559999999</v>
      </c>
      <c r="M30" s="21">
        <f>SUM(M26:M29)</f>
        <v>8040317.08</v>
      </c>
      <c r="N30" s="21">
        <f>SUM(N26:N29)</f>
        <v>9373958.07</v>
      </c>
      <c r="O30" s="22">
        <f t="shared" si="5"/>
        <v>148708971.32000002</v>
      </c>
    </row>
    <row r="31" spans="3:15" ht="12.75" thickTop="1">
      <c r="C31" s="23"/>
      <c r="D31" s="11"/>
      <c r="E31" s="11"/>
      <c r="F31" s="11"/>
      <c r="G31" s="12"/>
      <c r="H31" s="12"/>
      <c r="I31" s="12"/>
      <c r="J31" s="12"/>
      <c r="K31" s="12"/>
      <c r="L31" s="12"/>
      <c r="M31" s="12"/>
      <c r="N31" s="12"/>
      <c r="O31" s="24"/>
    </row>
    <row r="32" spans="1:15" ht="12">
      <c r="A32" s="3" t="s">
        <v>50</v>
      </c>
      <c r="B32" s="2" t="s">
        <v>51</v>
      </c>
      <c r="C32" s="10"/>
      <c r="D32" s="11"/>
      <c r="E32" s="11"/>
      <c r="F32" s="11"/>
      <c r="G32" s="12"/>
      <c r="H32" s="12"/>
      <c r="I32" s="12"/>
      <c r="J32" s="12"/>
      <c r="K32" s="12"/>
      <c r="L32" s="12"/>
      <c r="M32" s="12"/>
      <c r="N32" s="12"/>
      <c r="O32" s="24"/>
    </row>
    <row r="33" spans="1:15" ht="12">
      <c r="A33" s="3" t="s">
        <v>52</v>
      </c>
      <c r="B33" s="2" t="s">
        <v>14</v>
      </c>
      <c r="C33" s="10">
        <v>3114972.64</v>
      </c>
      <c r="D33" s="11">
        <v>4025406.4</v>
      </c>
      <c r="E33" s="11">
        <v>3002877.96</v>
      </c>
      <c r="F33" s="11">
        <v>3380504.56</v>
      </c>
      <c r="G33" s="12">
        <v>3187737.99</v>
      </c>
      <c r="H33" s="12">
        <v>3227295.25</v>
      </c>
      <c r="I33" s="12">
        <v>3048911.34</v>
      </c>
      <c r="J33" s="12">
        <v>3433541.8200000003</v>
      </c>
      <c r="K33" s="12">
        <v>3275366.13</v>
      </c>
      <c r="L33" s="12">
        <v>3019556.82</v>
      </c>
      <c r="M33" s="12">
        <v>3414212.74</v>
      </c>
      <c r="N33" s="12">
        <v>3063299.58</v>
      </c>
      <c r="O33" s="4">
        <f>SUM(C33:N33)</f>
        <v>39193683.23</v>
      </c>
    </row>
    <row r="34" spans="1:15" ht="12">
      <c r="A34" s="3" t="s">
        <v>53</v>
      </c>
      <c r="B34" s="2" t="s">
        <v>54</v>
      </c>
      <c r="C34" s="10">
        <v>1790973.48</v>
      </c>
      <c r="D34" s="11">
        <v>1826458.96</v>
      </c>
      <c r="E34" s="11">
        <v>1846061</v>
      </c>
      <c r="F34" s="11">
        <v>1977970.38</v>
      </c>
      <c r="G34" s="12">
        <v>1888979.68</v>
      </c>
      <c r="H34" s="12">
        <v>1891881.22</v>
      </c>
      <c r="I34" s="12">
        <v>2030677.23</v>
      </c>
      <c r="J34" s="12">
        <v>2016587.4100000001</v>
      </c>
      <c r="K34" s="12">
        <v>1895914.2</v>
      </c>
      <c r="L34" s="12">
        <v>1892091.36</v>
      </c>
      <c r="M34" s="12">
        <v>1879014.17</v>
      </c>
      <c r="N34" s="12">
        <v>2141186.99</v>
      </c>
      <c r="O34" s="4">
        <f>SUM(C34:N34)</f>
        <v>23077796.080000006</v>
      </c>
    </row>
    <row r="35" spans="1:15" ht="12">
      <c r="A35" s="3" t="s">
        <v>55</v>
      </c>
      <c r="B35" s="2" t="s">
        <v>56</v>
      </c>
      <c r="C35" s="10">
        <v>2425391.4</v>
      </c>
      <c r="D35" s="11">
        <v>2480098.59</v>
      </c>
      <c r="E35" s="11">
        <v>2508253.2</v>
      </c>
      <c r="F35" s="11">
        <v>2654229.36</v>
      </c>
      <c r="G35" s="12">
        <v>2464851.98</v>
      </c>
      <c r="H35" s="12">
        <v>2335530.69</v>
      </c>
      <c r="I35" s="12">
        <v>2843870.89</v>
      </c>
      <c r="J35" s="12">
        <v>2629332.3</v>
      </c>
      <c r="K35" s="12">
        <v>2588374.65</v>
      </c>
      <c r="L35" s="12">
        <v>2533464.57</v>
      </c>
      <c r="M35" s="12">
        <v>2530080.39</v>
      </c>
      <c r="N35" s="12">
        <v>2924893.47</v>
      </c>
      <c r="O35" s="4">
        <f>SUM(C35:N35)</f>
        <v>30918371.49</v>
      </c>
    </row>
    <row r="36" spans="1:15" ht="12">
      <c r="A36" s="25" t="s">
        <v>57</v>
      </c>
      <c r="B36" s="25" t="s">
        <v>58</v>
      </c>
      <c r="C36" s="10"/>
      <c r="D36" s="11"/>
      <c r="E36" s="11"/>
      <c r="F36" s="11"/>
      <c r="G36" s="12"/>
      <c r="H36" s="12"/>
      <c r="I36" s="12"/>
      <c r="J36" s="12"/>
      <c r="K36" s="12"/>
      <c r="L36" s="12"/>
      <c r="M36" s="12">
        <v>344754.36</v>
      </c>
      <c r="N36" s="12">
        <v>183702.4</v>
      </c>
      <c r="O36" s="4">
        <f>SUM(C36:N36)</f>
        <v>528456.76</v>
      </c>
    </row>
    <row r="37" spans="3:15" ht="12.75" thickBot="1">
      <c r="C37" s="21">
        <f aca="true" t="shared" si="6" ref="C37:L37">SUM(C33:C35)</f>
        <v>7331337.52</v>
      </c>
      <c r="D37" s="21">
        <f t="shared" si="6"/>
        <v>8331963.949999999</v>
      </c>
      <c r="E37" s="21">
        <f t="shared" si="6"/>
        <v>7357192.16</v>
      </c>
      <c r="F37" s="21">
        <f t="shared" si="6"/>
        <v>8012704.299999999</v>
      </c>
      <c r="G37" s="21">
        <f t="shared" si="6"/>
        <v>7541569.65</v>
      </c>
      <c r="H37" s="21">
        <f t="shared" si="6"/>
        <v>7454707.16</v>
      </c>
      <c r="I37" s="21">
        <f t="shared" si="6"/>
        <v>7923459.460000001</v>
      </c>
      <c r="J37" s="21">
        <f t="shared" si="6"/>
        <v>8079461.53</v>
      </c>
      <c r="K37" s="21">
        <f t="shared" si="6"/>
        <v>7759654.98</v>
      </c>
      <c r="L37" s="21">
        <f t="shared" si="6"/>
        <v>7445112.75</v>
      </c>
      <c r="M37" s="21">
        <f>SUM(M33:M36)</f>
        <v>8168061.660000001</v>
      </c>
      <c r="N37" s="21">
        <f>SUM(N33:N36)</f>
        <v>8313082.440000001</v>
      </c>
      <c r="O37" s="22">
        <f>SUM(O33:O36)</f>
        <v>93718307.56</v>
      </c>
    </row>
    <row r="38" spans="3:15" ht="12.75" thickTop="1">
      <c r="C38" s="23"/>
      <c r="D38" s="23"/>
      <c r="E38" s="23"/>
      <c r="F38" s="23"/>
      <c r="G38" s="12"/>
      <c r="H38" s="12"/>
      <c r="I38" s="12"/>
      <c r="K38" s="12"/>
      <c r="L38" s="12"/>
      <c r="M38" s="12"/>
      <c r="N38" s="12"/>
      <c r="O38" s="24"/>
    </row>
    <row r="39" spans="1:14" ht="12">
      <c r="A39" s="3" t="s">
        <v>59</v>
      </c>
      <c r="B39" s="2" t="s">
        <v>60</v>
      </c>
      <c r="C39" s="10"/>
      <c r="D39" s="11"/>
      <c r="E39" s="11"/>
      <c r="F39" s="11"/>
      <c r="G39" s="12"/>
      <c r="H39" s="12"/>
      <c r="I39" s="12"/>
      <c r="J39" s="12"/>
      <c r="K39" s="12"/>
      <c r="L39" s="12"/>
      <c r="M39" s="12"/>
      <c r="N39" s="12"/>
    </row>
    <row r="40" spans="1:15" ht="12">
      <c r="A40" s="3" t="s">
        <v>61</v>
      </c>
      <c r="B40" s="2" t="s">
        <v>62</v>
      </c>
      <c r="C40" s="10">
        <v>726467.63</v>
      </c>
      <c r="D40" s="11">
        <v>743316.68</v>
      </c>
      <c r="E40" s="11">
        <v>754819.91</v>
      </c>
      <c r="F40" s="11">
        <v>746190.95</v>
      </c>
      <c r="G40" s="12">
        <v>745431.21</v>
      </c>
      <c r="H40" s="12">
        <v>747448.18</v>
      </c>
      <c r="I40" s="12">
        <v>750881.71</v>
      </c>
      <c r="J40" s="12">
        <v>745874.47</v>
      </c>
      <c r="K40" s="12">
        <v>652610.86</v>
      </c>
      <c r="L40" s="12">
        <v>668975.63</v>
      </c>
      <c r="M40" s="12">
        <v>667775.78</v>
      </c>
      <c r="N40" s="12">
        <v>671317.04</v>
      </c>
      <c r="O40" s="4">
        <f>SUM(C40:N40)</f>
        <v>8621110.05</v>
      </c>
    </row>
    <row r="41" spans="1:15" ht="24">
      <c r="A41" s="3" t="s">
        <v>63</v>
      </c>
      <c r="B41" s="2" t="s">
        <v>64</v>
      </c>
      <c r="D41" s="11">
        <v>59566.1</v>
      </c>
      <c r="E41" s="11">
        <v>429639.17</v>
      </c>
      <c r="F41" s="11">
        <v>3607.8</v>
      </c>
      <c r="G41" s="12">
        <v>887275.28</v>
      </c>
      <c r="H41" s="12">
        <v>204867.82</v>
      </c>
      <c r="I41" s="12">
        <v>947337.72</v>
      </c>
      <c r="J41" s="12">
        <v>17042323.58</v>
      </c>
      <c r="K41" s="12">
        <v>3181606.27</v>
      </c>
      <c r="L41" s="12">
        <v>629020.49</v>
      </c>
      <c r="M41" s="12">
        <v>689026.09</v>
      </c>
      <c r="N41" s="12">
        <v>1962461.1300000001</v>
      </c>
      <c r="O41" s="4">
        <f>SUM(C41:N41)</f>
        <v>26036731.449999996</v>
      </c>
    </row>
    <row r="42" spans="1:15" ht="12">
      <c r="A42" s="3" t="s">
        <v>65</v>
      </c>
      <c r="B42" s="3" t="s">
        <v>66</v>
      </c>
      <c r="C42" s="10">
        <v>8792124.28</v>
      </c>
      <c r="D42" s="11">
        <v>8887149.94</v>
      </c>
      <c r="E42" s="11">
        <v>8901875.47</v>
      </c>
      <c r="F42" s="11">
        <v>9122596.81</v>
      </c>
      <c r="G42" s="12">
        <v>9172264.96</v>
      </c>
      <c r="H42" s="12">
        <v>9240510.02</v>
      </c>
      <c r="I42" s="12">
        <v>9312371.8</v>
      </c>
      <c r="J42" s="12">
        <v>9156808.13</v>
      </c>
      <c r="K42" s="12">
        <v>9043927.02</v>
      </c>
      <c r="L42" s="12">
        <v>9079523.94</v>
      </c>
      <c r="M42" s="12">
        <v>9042881.44</v>
      </c>
      <c r="N42" s="12">
        <v>9139910.41</v>
      </c>
      <c r="O42" s="4">
        <f>SUM(C42:N42)</f>
        <v>108891944.21999998</v>
      </c>
    </row>
    <row r="43" spans="1:15" ht="12">
      <c r="A43" s="3" t="s">
        <v>67</v>
      </c>
      <c r="B43" s="3" t="s">
        <v>60</v>
      </c>
      <c r="C43" s="10"/>
      <c r="D43" s="11">
        <v>1791914.12</v>
      </c>
      <c r="E43" s="11">
        <v>1216683.93</v>
      </c>
      <c r="F43" s="11">
        <v>2363603.72</v>
      </c>
      <c r="G43" s="12">
        <v>1128801.25</v>
      </c>
      <c r="H43" s="12">
        <v>1470814</v>
      </c>
      <c r="I43" s="12">
        <v>3549354.6</v>
      </c>
      <c r="J43" s="12">
        <v>1206697.75</v>
      </c>
      <c r="K43" s="12">
        <v>0</v>
      </c>
      <c r="L43" s="12">
        <v>0</v>
      </c>
      <c r="M43" s="12">
        <v>1933023.37</v>
      </c>
      <c r="N43" s="12">
        <v>4646661.47</v>
      </c>
      <c r="O43" s="4">
        <f>SUM(C43:N43)</f>
        <v>19307554.209999997</v>
      </c>
    </row>
    <row r="44" spans="3:15" ht="12.75" thickBot="1">
      <c r="C44" s="21">
        <f>SUM(C40:C42)</f>
        <v>9518591.91</v>
      </c>
      <c r="D44" s="21">
        <f aca="true" t="shared" si="7" ref="D44:K44">SUM(D40:D43)</f>
        <v>11481946.84</v>
      </c>
      <c r="E44" s="21">
        <f t="shared" si="7"/>
        <v>11303018.48</v>
      </c>
      <c r="F44" s="21">
        <f t="shared" si="7"/>
        <v>12235999.280000001</v>
      </c>
      <c r="G44" s="21">
        <f t="shared" si="7"/>
        <v>11933772.700000001</v>
      </c>
      <c r="H44" s="21">
        <f t="shared" si="7"/>
        <v>11663640.02</v>
      </c>
      <c r="I44" s="21">
        <f t="shared" si="7"/>
        <v>14559945.83</v>
      </c>
      <c r="J44" s="21">
        <f t="shared" si="7"/>
        <v>28151703.93</v>
      </c>
      <c r="K44" s="21">
        <f t="shared" si="7"/>
        <v>12878144.149999999</v>
      </c>
      <c r="L44" s="21">
        <f>SUM(L40:L43)</f>
        <v>10377520.059999999</v>
      </c>
      <c r="M44" s="21">
        <f>SUM(M40:M43)</f>
        <v>12332706.68</v>
      </c>
      <c r="N44" s="21">
        <f>SUM(N40:N43)</f>
        <v>16420350.05</v>
      </c>
      <c r="O44" s="22">
        <f>SUM(O40:O43)</f>
        <v>162857339.92999998</v>
      </c>
    </row>
    <row r="45" spans="3:14" ht="12.75" thickTop="1">
      <c r="C45" s="10"/>
      <c r="D45" s="11"/>
      <c r="E45" s="11"/>
      <c r="F45" s="11"/>
      <c r="G45" s="12"/>
      <c r="H45" s="12"/>
      <c r="I45" s="12"/>
      <c r="J45" s="12"/>
      <c r="K45" s="12"/>
      <c r="L45" s="12"/>
      <c r="M45" s="12"/>
      <c r="N45" s="12"/>
    </row>
    <row r="46" spans="1:15" ht="12">
      <c r="A46" s="17" t="s">
        <v>68</v>
      </c>
      <c r="B46" s="18" t="s">
        <v>5</v>
      </c>
      <c r="C46" s="19">
        <f aca="true" t="shared" si="8" ref="C46:O46">SUM(C56,C62,C74,C84,C87,C95,C105)</f>
        <v>573027.51</v>
      </c>
      <c r="D46" s="19">
        <f t="shared" si="8"/>
        <v>15127727.820000002</v>
      </c>
      <c r="E46" s="19">
        <f t="shared" si="8"/>
        <v>18262777.36</v>
      </c>
      <c r="F46" s="19">
        <f t="shared" si="8"/>
        <v>19762404.31</v>
      </c>
      <c r="G46" s="19">
        <f t="shared" si="8"/>
        <v>11711787.02</v>
      </c>
      <c r="H46" s="19">
        <f t="shared" si="8"/>
        <v>19665066.560000002</v>
      </c>
      <c r="I46" s="19">
        <f t="shared" si="8"/>
        <v>18185124.58</v>
      </c>
      <c r="J46" s="19">
        <f t="shared" si="8"/>
        <v>28077150.919999998</v>
      </c>
      <c r="K46" s="19">
        <f t="shared" si="8"/>
        <v>191500</v>
      </c>
      <c r="L46" s="19">
        <f t="shared" si="8"/>
        <v>3106499.5400000005</v>
      </c>
      <c r="M46" s="19">
        <f t="shared" si="8"/>
        <v>10388878.219999999</v>
      </c>
      <c r="N46" s="19">
        <f t="shared" si="8"/>
        <v>24529909.430000003</v>
      </c>
      <c r="O46" s="19">
        <f t="shared" si="8"/>
        <v>169581853.27</v>
      </c>
    </row>
    <row r="47" spans="3:14" ht="12">
      <c r="C47" s="10"/>
      <c r="D47" s="11"/>
      <c r="E47" s="11"/>
      <c r="F47" s="11"/>
      <c r="G47" s="12"/>
      <c r="H47" s="12"/>
      <c r="I47" s="12"/>
      <c r="J47" s="12"/>
      <c r="K47" s="12"/>
      <c r="L47" s="12"/>
      <c r="M47" s="12"/>
      <c r="N47" s="12"/>
    </row>
    <row r="48" spans="1:14" ht="24">
      <c r="A48" s="3" t="s">
        <v>69</v>
      </c>
      <c r="B48" s="2" t="s">
        <v>70</v>
      </c>
      <c r="C48" s="10"/>
      <c r="D48" s="11"/>
      <c r="E48" s="11"/>
      <c r="F48" s="11"/>
      <c r="G48" s="12"/>
      <c r="H48" s="12"/>
      <c r="I48" s="12"/>
      <c r="J48" s="12"/>
      <c r="K48" s="12"/>
      <c r="L48" s="12"/>
      <c r="M48" s="12"/>
      <c r="N48" s="12"/>
    </row>
    <row r="49" spans="1:15" ht="12">
      <c r="A49" s="3" t="s">
        <v>71</v>
      </c>
      <c r="B49" s="2" t="s">
        <v>72</v>
      </c>
      <c r="C49" s="10">
        <v>3248</v>
      </c>
      <c r="D49" s="11">
        <v>82302.99</v>
      </c>
      <c r="E49" s="11">
        <v>134991.56</v>
      </c>
      <c r="F49" s="11">
        <v>1101078.19</v>
      </c>
      <c r="G49" s="12">
        <v>201178.75</v>
      </c>
      <c r="H49" s="12">
        <v>90131.74</v>
      </c>
      <c r="I49" s="12">
        <v>76983.69</v>
      </c>
      <c r="J49" s="12">
        <v>24253.25</v>
      </c>
      <c r="K49" s="12">
        <v>0</v>
      </c>
      <c r="L49" s="12">
        <v>39216.8</v>
      </c>
      <c r="M49" s="12">
        <v>304257.42</v>
      </c>
      <c r="N49" s="12">
        <v>899523.68</v>
      </c>
      <c r="O49" s="4">
        <f>SUM(C49:N49)</f>
        <v>2957166.07</v>
      </c>
    </row>
    <row r="50" spans="1:15" ht="12">
      <c r="A50" s="3" t="s">
        <v>73</v>
      </c>
      <c r="B50" s="2" t="s">
        <v>74</v>
      </c>
      <c r="C50" s="10"/>
      <c r="D50" s="11">
        <v>1698.5</v>
      </c>
      <c r="E50" s="11">
        <v>2980.5</v>
      </c>
      <c r="F50" s="11">
        <v>3918.06</v>
      </c>
      <c r="G50" s="12">
        <v>205612.47</v>
      </c>
      <c r="H50" s="12">
        <v>1345.6</v>
      </c>
      <c r="I50" s="12">
        <v>2847.2</v>
      </c>
      <c r="J50" s="12">
        <v>0</v>
      </c>
      <c r="K50" s="12">
        <v>0</v>
      </c>
      <c r="L50" s="12">
        <v>754</v>
      </c>
      <c r="M50" s="12">
        <v>609</v>
      </c>
      <c r="N50" s="12">
        <v>322498.09</v>
      </c>
      <c r="O50" s="4">
        <f aca="true" t="shared" si="9" ref="O50:O55">SUM(C50:N50)</f>
        <v>542263.42</v>
      </c>
    </row>
    <row r="51" spans="1:15" ht="12">
      <c r="A51" s="3" t="s">
        <v>75</v>
      </c>
      <c r="B51" s="2" t="s">
        <v>76</v>
      </c>
      <c r="C51" s="10"/>
      <c r="D51" s="11"/>
      <c r="E51" s="11">
        <v>1238.78</v>
      </c>
      <c r="F51" s="11"/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4">
        <f t="shared" si="9"/>
        <v>1238.78</v>
      </c>
    </row>
    <row r="52" spans="1:15" ht="24">
      <c r="A52" s="3" t="s">
        <v>77</v>
      </c>
      <c r="B52" s="2" t="s">
        <v>78</v>
      </c>
      <c r="C52" s="10">
        <v>32425.52</v>
      </c>
      <c r="D52" s="11">
        <v>78837.84</v>
      </c>
      <c r="E52" s="11">
        <v>376034.51</v>
      </c>
      <c r="F52" s="11">
        <v>233124.49</v>
      </c>
      <c r="G52" s="12">
        <v>512236.42</v>
      </c>
      <c r="H52" s="12">
        <v>719880.61</v>
      </c>
      <c r="I52" s="12">
        <v>223332.52</v>
      </c>
      <c r="J52" s="12">
        <v>46860.590000000004</v>
      </c>
      <c r="K52" s="12">
        <v>0</v>
      </c>
      <c r="L52" s="12">
        <v>94877.13</v>
      </c>
      <c r="M52" s="12">
        <v>234907.28</v>
      </c>
      <c r="N52" s="12">
        <v>736970.75</v>
      </c>
      <c r="O52" s="4">
        <f t="shared" si="9"/>
        <v>3289487.6599999997</v>
      </c>
    </row>
    <row r="53" spans="1:15" ht="12">
      <c r="A53" s="3" t="s">
        <v>79</v>
      </c>
      <c r="B53" s="2" t="s">
        <v>80</v>
      </c>
      <c r="C53" s="10"/>
      <c r="D53" s="11">
        <v>14228.6</v>
      </c>
      <c r="E53" s="11">
        <v>103029.26</v>
      </c>
      <c r="F53" s="11">
        <v>33516.16</v>
      </c>
      <c r="G53" s="12">
        <v>80804.9</v>
      </c>
      <c r="H53" s="12">
        <v>63594.4</v>
      </c>
      <c r="I53" s="12">
        <v>81851.15</v>
      </c>
      <c r="J53" s="12">
        <v>34264.8</v>
      </c>
      <c r="K53" s="12">
        <v>0</v>
      </c>
      <c r="L53" s="12">
        <v>9372.2</v>
      </c>
      <c r="M53" s="12">
        <v>37460.23</v>
      </c>
      <c r="N53" s="12">
        <v>121914.42</v>
      </c>
      <c r="O53" s="4">
        <f t="shared" si="9"/>
        <v>580036.12</v>
      </c>
    </row>
    <row r="54" spans="1:15" ht="12">
      <c r="A54" s="3" t="s">
        <v>81</v>
      </c>
      <c r="B54" s="2" t="s">
        <v>82</v>
      </c>
      <c r="C54" s="10"/>
      <c r="D54" s="11">
        <v>77899.64</v>
      </c>
      <c r="E54" s="11">
        <v>1015499.9</v>
      </c>
      <c r="F54" s="11">
        <v>460448.7</v>
      </c>
      <c r="G54" s="12">
        <v>892499.35</v>
      </c>
      <c r="H54" s="12">
        <v>405241.98</v>
      </c>
      <c r="I54" s="12">
        <v>607148.67</v>
      </c>
      <c r="J54" s="12">
        <v>389519.06</v>
      </c>
      <c r="K54" s="12">
        <v>0</v>
      </c>
      <c r="L54" s="12">
        <v>34601.06</v>
      </c>
      <c r="M54" s="12">
        <v>163430.54</v>
      </c>
      <c r="N54" s="12">
        <v>553281.43</v>
      </c>
      <c r="O54" s="4">
        <f t="shared" si="9"/>
        <v>4599570.33</v>
      </c>
    </row>
    <row r="55" spans="1:15" ht="12">
      <c r="A55" s="3" t="s">
        <v>83</v>
      </c>
      <c r="B55" s="2" t="s">
        <v>84</v>
      </c>
      <c r="C55" s="10"/>
      <c r="D55" s="11"/>
      <c r="E55" s="11"/>
      <c r="F55" s="11">
        <v>1777.12</v>
      </c>
      <c r="G55" s="12">
        <v>0</v>
      </c>
      <c r="H55" s="12">
        <v>0</v>
      </c>
      <c r="I55" s="12">
        <v>1341.19</v>
      </c>
      <c r="J55" s="12">
        <v>0</v>
      </c>
      <c r="K55" s="12">
        <v>0</v>
      </c>
      <c r="L55" s="12">
        <v>0</v>
      </c>
      <c r="M55" s="12">
        <v>0</v>
      </c>
      <c r="N55" s="12">
        <v>1168.02</v>
      </c>
      <c r="O55" s="4">
        <f t="shared" si="9"/>
        <v>4286.33</v>
      </c>
    </row>
    <row r="56" spans="3:15" ht="12.75" thickBot="1">
      <c r="C56" s="21">
        <f>SUM(C49:C52)</f>
        <v>35673.520000000004</v>
      </c>
      <c r="D56" s="21">
        <f>SUM(D49:D54)</f>
        <v>254967.57</v>
      </c>
      <c r="E56" s="21">
        <f>SUM(E49:E54)</f>
        <v>1633774.51</v>
      </c>
      <c r="F56" s="21">
        <f aca="true" t="shared" si="10" ref="F56:K56">SUM(F49:F55)</f>
        <v>1833862.72</v>
      </c>
      <c r="G56" s="21">
        <f t="shared" si="10"/>
        <v>1892331.89</v>
      </c>
      <c r="H56" s="21">
        <f t="shared" si="10"/>
        <v>1280194.33</v>
      </c>
      <c r="I56" s="21">
        <f t="shared" si="10"/>
        <v>993504.4199999999</v>
      </c>
      <c r="J56" s="21">
        <f t="shared" si="10"/>
        <v>494897.7</v>
      </c>
      <c r="K56" s="21">
        <f t="shared" si="10"/>
        <v>0</v>
      </c>
      <c r="L56" s="21">
        <f>SUM(L49:L55)</f>
        <v>178821.19</v>
      </c>
      <c r="M56" s="21">
        <f>SUM(M49:M55)</f>
        <v>740664.47</v>
      </c>
      <c r="N56" s="21">
        <f>SUM(N49:N55)</f>
        <v>2635356.39</v>
      </c>
      <c r="O56" s="22">
        <f>SUM(O49:O55)</f>
        <v>11974048.709999999</v>
      </c>
    </row>
    <row r="57" spans="3:14" ht="12.75" thickTop="1">
      <c r="C57" s="23"/>
      <c r="D57" s="11"/>
      <c r="E57" s="11"/>
      <c r="F57" s="11"/>
      <c r="G57" s="12"/>
      <c r="H57" s="12"/>
      <c r="I57" s="12"/>
      <c r="J57" s="12"/>
      <c r="K57" s="12"/>
      <c r="L57" s="12"/>
      <c r="M57" s="12"/>
      <c r="N57" s="12"/>
    </row>
    <row r="58" spans="1:14" ht="12">
      <c r="A58" s="3" t="s">
        <v>85</v>
      </c>
      <c r="B58" s="2" t="s">
        <v>86</v>
      </c>
      <c r="C58" s="10"/>
      <c r="D58" s="11"/>
      <c r="E58" s="11"/>
      <c r="F58" s="11"/>
      <c r="G58" s="12"/>
      <c r="H58" s="12"/>
      <c r="I58" s="12"/>
      <c r="J58" s="12"/>
      <c r="K58" s="12"/>
      <c r="L58" s="12"/>
      <c r="M58" s="12"/>
      <c r="N58" s="12"/>
    </row>
    <row r="59" spans="1:15" ht="12">
      <c r="A59" s="3" t="s">
        <v>87</v>
      </c>
      <c r="B59" s="2" t="s">
        <v>88</v>
      </c>
      <c r="C59" s="10">
        <v>13044.89</v>
      </c>
      <c r="D59" s="11">
        <v>603755.27</v>
      </c>
      <c r="E59" s="11">
        <v>764763.6</v>
      </c>
      <c r="F59" s="11">
        <v>530926.88</v>
      </c>
      <c r="G59" s="12">
        <v>520958.83</v>
      </c>
      <c r="H59" s="12">
        <v>515133.25</v>
      </c>
      <c r="I59" s="12">
        <v>667126.83</v>
      </c>
      <c r="J59" s="12">
        <v>403801.49</v>
      </c>
      <c r="K59" s="12">
        <v>0</v>
      </c>
      <c r="L59" s="12">
        <v>215586.38</v>
      </c>
      <c r="M59" s="12">
        <v>341331.02</v>
      </c>
      <c r="N59" s="12">
        <v>703933.02</v>
      </c>
      <c r="O59" s="4">
        <f>SUM(C59:N59)</f>
        <v>5280361.459999999</v>
      </c>
    </row>
    <row r="60" spans="1:15" ht="12">
      <c r="A60" s="3" t="s">
        <v>89</v>
      </c>
      <c r="B60" s="2" t="s">
        <v>90</v>
      </c>
      <c r="C60" s="10"/>
      <c r="D60" s="11">
        <v>306354.57</v>
      </c>
      <c r="E60" s="11">
        <v>477226.31</v>
      </c>
      <c r="F60" s="11">
        <v>1109706.26</v>
      </c>
      <c r="G60" s="12">
        <v>269345.53</v>
      </c>
      <c r="H60" s="12">
        <v>1119365.95</v>
      </c>
      <c r="I60" s="12">
        <v>275476.54</v>
      </c>
      <c r="J60" s="12">
        <v>1441019.07</v>
      </c>
      <c r="K60" s="12">
        <v>0</v>
      </c>
      <c r="L60" s="12">
        <v>406864.37</v>
      </c>
      <c r="M60" s="12">
        <v>1511439.75</v>
      </c>
      <c r="N60" s="12">
        <v>1656846.72</v>
      </c>
      <c r="O60" s="4">
        <f>SUM(C60:N60)</f>
        <v>8573645.07</v>
      </c>
    </row>
    <row r="61" spans="1:15" ht="12">
      <c r="A61" s="3" t="s">
        <v>91</v>
      </c>
      <c r="B61" s="2" t="s">
        <v>92</v>
      </c>
      <c r="C61" s="10">
        <v>28</v>
      </c>
      <c r="D61" s="11">
        <v>42330.64</v>
      </c>
      <c r="E61" s="11">
        <v>18461.71</v>
      </c>
      <c r="F61" s="11">
        <v>31124.46</v>
      </c>
      <c r="G61" s="12">
        <v>11024.82</v>
      </c>
      <c r="H61" s="12">
        <v>3008.09</v>
      </c>
      <c r="I61" s="12">
        <v>5768.55</v>
      </c>
      <c r="J61" s="12">
        <v>2491.6</v>
      </c>
      <c r="K61" s="12">
        <v>0</v>
      </c>
      <c r="L61" s="12">
        <v>2031.79</v>
      </c>
      <c r="M61" s="12">
        <v>10946.65</v>
      </c>
      <c r="N61" s="12">
        <v>24005.14</v>
      </c>
      <c r="O61" s="4">
        <f>SUM(C61:N61)</f>
        <v>151221.45</v>
      </c>
    </row>
    <row r="62" spans="3:15" ht="12.75" thickBot="1">
      <c r="C62" s="21">
        <f aca="true" t="shared" si="11" ref="C62:K62">SUM(C59:C61)</f>
        <v>13072.89</v>
      </c>
      <c r="D62" s="21">
        <f t="shared" si="11"/>
        <v>952440.4800000001</v>
      </c>
      <c r="E62" s="21">
        <f t="shared" si="11"/>
        <v>1260451.6199999999</v>
      </c>
      <c r="F62" s="21">
        <f t="shared" si="11"/>
        <v>1671757.6</v>
      </c>
      <c r="G62" s="21">
        <f t="shared" si="11"/>
        <v>801329.18</v>
      </c>
      <c r="H62" s="21">
        <f t="shared" si="11"/>
        <v>1637507.29</v>
      </c>
      <c r="I62" s="21">
        <f t="shared" si="11"/>
        <v>948371.9199999999</v>
      </c>
      <c r="J62" s="21">
        <f t="shared" si="11"/>
        <v>1847312.1600000001</v>
      </c>
      <c r="K62" s="21">
        <f t="shared" si="11"/>
        <v>0</v>
      </c>
      <c r="L62" s="21">
        <f>SUM(L59:L61)</f>
        <v>624482.54</v>
      </c>
      <c r="M62" s="21">
        <f>SUM(M59:M61)</f>
        <v>1863717.42</v>
      </c>
      <c r="N62" s="21">
        <f>SUM(N59:N61)</f>
        <v>2384784.8800000004</v>
      </c>
      <c r="O62" s="22">
        <f>SUM(O59:O61)</f>
        <v>14005227.979999999</v>
      </c>
    </row>
    <row r="63" spans="3:15" ht="12.75" thickTop="1">
      <c r="C63" s="23"/>
      <c r="D63" s="11"/>
      <c r="E63" s="11"/>
      <c r="F63" s="11"/>
      <c r="G63" s="12"/>
      <c r="H63" s="12"/>
      <c r="I63" s="12"/>
      <c r="J63" s="12"/>
      <c r="K63" s="12"/>
      <c r="L63" s="12"/>
      <c r="M63" s="12"/>
      <c r="N63" s="12"/>
      <c r="O63" s="26"/>
    </row>
    <row r="64" spans="1:15" ht="24">
      <c r="A64" s="3" t="s">
        <v>93</v>
      </c>
      <c r="B64" s="2" t="s">
        <v>94</v>
      </c>
      <c r="C64" s="10"/>
      <c r="D64" s="11"/>
      <c r="E64" s="11"/>
      <c r="F64" s="11"/>
      <c r="G64" s="12"/>
      <c r="H64" s="12"/>
      <c r="I64" s="12"/>
      <c r="J64" s="12"/>
      <c r="K64" s="12"/>
      <c r="L64" s="12"/>
      <c r="M64" s="12"/>
      <c r="N64" s="12"/>
      <c r="O64" s="27"/>
    </row>
    <row r="65" spans="1:15" ht="12">
      <c r="A65" s="3" t="s">
        <v>95</v>
      </c>
      <c r="B65" s="2" t="s">
        <v>96</v>
      </c>
      <c r="C65" s="10"/>
      <c r="D65" s="11"/>
      <c r="E65" s="11">
        <v>114500.06</v>
      </c>
      <c r="F65" s="11">
        <v>101502.41</v>
      </c>
      <c r="G65" s="12">
        <v>130019.49</v>
      </c>
      <c r="H65" s="12">
        <v>245657.71</v>
      </c>
      <c r="I65" s="12">
        <v>1041668.72</v>
      </c>
      <c r="J65" s="12">
        <v>253522.85</v>
      </c>
      <c r="K65" s="12">
        <v>0</v>
      </c>
      <c r="L65" s="12">
        <v>16973.61</v>
      </c>
      <c r="M65" s="12">
        <v>31740.47</v>
      </c>
      <c r="N65" s="12">
        <v>430611.33</v>
      </c>
      <c r="O65" s="27">
        <f>SUM(C65:N65)</f>
        <v>2366196.6500000004</v>
      </c>
    </row>
    <row r="66" spans="1:15" ht="12">
      <c r="A66" s="3" t="s">
        <v>97</v>
      </c>
      <c r="B66" s="2" t="s">
        <v>98</v>
      </c>
      <c r="C66" s="10"/>
      <c r="D66" s="11">
        <v>13264.73</v>
      </c>
      <c r="E66" s="11">
        <v>205349.69</v>
      </c>
      <c r="F66" s="11">
        <v>197415.76</v>
      </c>
      <c r="G66" s="12">
        <v>86079.49</v>
      </c>
      <c r="H66" s="12">
        <v>268108.62</v>
      </c>
      <c r="I66" s="12">
        <v>1308251.63</v>
      </c>
      <c r="J66" s="12">
        <v>7310857.100000001</v>
      </c>
      <c r="K66" s="12">
        <v>0</v>
      </c>
      <c r="L66" s="12">
        <v>128.01</v>
      </c>
      <c r="M66" s="12">
        <v>179429.93</v>
      </c>
      <c r="N66" s="12">
        <v>6920197.01</v>
      </c>
      <c r="O66" s="27">
        <f aca="true" t="shared" si="12" ref="O66:O73">SUM(C66:N66)</f>
        <v>16489081.969999999</v>
      </c>
    </row>
    <row r="67" spans="1:15" ht="12">
      <c r="A67" s="3" t="s">
        <v>99</v>
      </c>
      <c r="B67" s="2" t="s">
        <v>100</v>
      </c>
      <c r="C67" s="10"/>
      <c r="D67" s="11"/>
      <c r="E67" s="11">
        <v>16588.77</v>
      </c>
      <c r="F67" s="11">
        <v>24563.13</v>
      </c>
      <c r="G67" s="12">
        <v>20119.97</v>
      </c>
      <c r="H67" s="12">
        <v>31219.77</v>
      </c>
      <c r="I67" s="12">
        <v>12424.9</v>
      </c>
      <c r="J67" s="12">
        <v>8855.68</v>
      </c>
      <c r="K67" s="12">
        <v>0</v>
      </c>
      <c r="L67" s="12">
        <v>0</v>
      </c>
      <c r="M67" s="12">
        <v>4080.88</v>
      </c>
      <c r="N67" s="12">
        <v>51035.01</v>
      </c>
      <c r="O67" s="27">
        <f t="shared" si="12"/>
        <v>168888.11000000002</v>
      </c>
    </row>
    <row r="68" spans="1:15" ht="12">
      <c r="A68" s="3" t="s">
        <v>101</v>
      </c>
      <c r="B68" s="2" t="s">
        <v>102</v>
      </c>
      <c r="C68" s="10"/>
      <c r="D68" s="11"/>
      <c r="E68" s="11">
        <v>54796.08</v>
      </c>
      <c r="F68" s="11">
        <v>126900.52</v>
      </c>
      <c r="G68" s="12">
        <v>19333</v>
      </c>
      <c r="H68" s="12">
        <v>22308</v>
      </c>
      <c r="I68" s="12">
        <v>104.35</v>
      </c>
      <c r="J68" s="12">
        <v>0</v>
      </c>
      <c r="K68" s="12">
        <v>0</v>
      </c>
      <c r="L68" s="12">
        <v>1577.05</v>
      </c>
      <c r="M68" s="12">
        <v>94606</v>
      </c>
      <c r="N68" s="12">
        <v>79857.12</v>
      </c>
      <c r="O68" s="27">
        <f t="shared" si="12"/>
        <v>399482.12</v>
      </c>
    </row>
    <row r="69" spans="1:15" ht="12">
      <c r="A69" s="3" t="s">
        <v>103</v>
      </c>
      <c r="B69" s="2" t="s">
        <v>104</v>
      </c>
      <c r="C69" s="10"/>
      <c r="D69" s="11"/>
      <c r="E69" s="11">
        <v>55</v>
      </c>
      <c r="F69" s="11">
        <v>0</v>
      </c>
      <c r="G69" s="12">
        <v>1128.84</v>
      </c>
      <c r="H69" s="12">
        <v>303.4</v>
      </c>
      <c r="I69" s="12">
        <v>354.01</v>
      </c>
      <c r="J69" s="12">
        <v>452.40000000000003</v>
      </c>
      <c r="K69" s="12">
        <v>0</v>
      </c>
      <c r="L69" s="12">
        <v>0</v>
      </c>
      <c r="M69" s="12">
        <v>161.5</v>
      </c>
      <c r="N69" s="12">
        <v>651.73</v>
      </c>
      <c r="O69" s="27">
        <f t="shared" si="12"/>
        <v>3106.8799999999997</v>
      </c>
    </row>
    <row r="70" spans="1:15" ht="12">
      <c r="A70" s="3" t="s">
        <v>105</v>
      </c>
      <c r="B70" s="2" t="s">
        <v>106</v>
      </c>
      <c r="C70" s="10"/>
      <c r="D70" s="11">
        <v>7195163.33</v>
      </c>
      <c r="E70" s="11">
        <v>6018484.61</v>
      </c>
      <c r="F70" s="11">
        <v>7040063.94</v>
      </c>
      <c r="G70" s="12">
        <v>2858226.2600000002</v>
      </c>
      <c r="H70" s="12">
        <v>8577763.11</v>
      </c>
      <c r="I70" s="12">
        <v>7662433.6</v>
      </c>
      <c r="J70" s="12">
        <v>9508520.42</v>
      </c>
      <c r="K70" s="12">
        <v>0</v>
      </c>
      <c r="L70" s="12">
        <v>36385.87</v>
      </c>
      <c r="M70" s="12">
        <v>183880.71</v>
      </c>
      <c r="N70" s="12">
        <v>337257.61</v>
      </c>
      <c r="O70" s="27">
        <f t="shared" si="12"/>
        <v>49418179.46</v>
      </c>
    </row>
    <row r="71" spans="1:15" ht="12">
      <c r="A71" s="3" t="s">
        <v>107</v>
      </c>
      <c r="B71" s="2" t="s">
        <v>108</v>
      </c>
      <c r="C71" s="10"/>
      <c r="D71" s="11">
        <v>231729.62</v>
      </c>
      <c r="E71" s="11">
        <v>463847.45</v>
      </c>
      <c r="F71" s="11">
        <v>728571.18</v>
      </c>
      <c r="G71" s="12">
        <v>671558.99</v>
      </c>
      <c r="H71" s="12">
        <v>618017.96</v>
      </c>
      <c r="I71" s="12">
        <v>1670620.97</v>
      </c>
      <c r="J71" s="12">
        <v>25260.91</v>
      </c>
      <c r="K71" s="12">
        <v>0</v>
      </c>
      <c r="L71" s="12">
        <v>8386.65</v>
      </c>
      <c r="M71" s="12">
        <v>743290.01</v>
      </c>
      <c r="N71" s="12">
        <v>1940953.1300000001</v>
      </c>
      <c r="O71" s="27">
        <f t="shared" si="12"/>
        <v>7102236.87</v>
      </c>
    </row>
    <row r="72" spans="1:15" ht="12">
      <c r="A72" s="3" t="s">
        <v>109</v>
      </c>
      <c r="B72" s="2" t="s">
        <v>110</v>
      </c>
      <c r="C72" s="28">
        <v>197.98000000000002</v>
      </c>
      <c r="D72" s="11">
        <v>56215.91</v>
      </c>
      <c r="E72" s="11">
        <v>5104.59</v>
      </c>
      <c r="F72" s="11">
        <v>155733.87</v>
      </c>
      <c r="G72" s="12">
        <v>78703.42</v>
      </c>
      <c r="H72" s="12">
        <v>36425.21</v>
      </c>
      <c r="I72" s="12">
        <v>18783.36</v>
      </c>
      <c r="J72" s="12">
        <v>37449.8</v>
      </c>
      <c r="K72" s="12">
        <v>0</v>
      </c>
      <c r="L72" s="12">
        <v>7745.21</v>
      </c>
      <c r="M72" s="12">
        <v>13090.65</v>
      </c>
      <c r="N72" s="12">
        <v>426002.83</v>
      </c>
      <c r="O72" s="27">
        <f t="shared" si="12"/>
        <v>835452.8300000001</v>
      </c>
    </row>
    <row r="73" spans="1:15" ht="24">
      <c r="A73" s="3" t="s">
        <v>111</v>
      </c>
      <c r="B73" s="2" t="s">
        <v>112</v>
      </c>
      <c r="C73" s="10"/>
      <c r="D73" s="11">
        <v>205626.95</v>
      </c>
      <c r="E73" s="11">
        <v>885872.57</v>
      </c>
      <c r="F73" s="11">
        <v>827966.39</v>
      </c>
      <c r="G73" s="12">
        <v>259523.73</v>
      </c>
      <c r="H73" s="12">
        <v>715843.98</v>
      </c>
      <c r="I73" s="12">
        <v>78807.21</v>
      </c>
      <c r="J73" s="12">
        <v>86842.3</v>
      </c>
      <c r="K73" s="12">
        <v>0</v>
      </c>
      <c r="L73" s="12">
        <v>92892</v>
      </c>
      <c r="M73" s="12">
        <v>483505.25</v>
      </c>
      <c r="N73" s="12">
        <v>220318.04</v>
      </c>
      <c r="O73" s="27">
        <f t="shared" si="12"/>
        <v>3857198.42</v>
      </c>
    </row>
    <row r="74" spans="3:15" ht="12.75" thickBot="1">
      <c r="C74" s="21">
        <f>SUM(C72)</f>
        <v>197.98000000000002</v>
      </c>
      <c r="D74" s="21">
        <f>SUM(D66:D73)</f>
        <v>7702000.540000001</v>
      </c>
      <c r="E74" s="21">
        <f aca="true" t="shared" si="13" ref="E74:K74">SUM(E65:E73)</f>
        <v>7764598.82</v>
      </c>
      <c r="F74" s="21">
        <f t="shared" si="13"/>
        <v>9202717.200000001</v>
      </c>
      <c r="G74" s="21">
        <f t="shared" si="13"/>
        <v>4124693.19</v>
      </c>
      <c r="H74" s="21">
        <f t="shared" si="13"/>
        <v>10515647.760000002</v>
      </c>
      <c r="I74" s="21">
        <f t="shared" si="13"/>
        <v>11793448.75</v>
      </c>
      <c r="J74" s="21">
        <f t="shared" si="13"/>
        <v>17231761.46</v>
      </c>
      <c r="K74" s="21">
        <f t="shared" si="13"/>
        <v>0</v>
      </c>
      <c r="L74" s="21">
        <f>SUM(L65:L73)</f>
        <v>164088.40000000002</v>
      </c>
      <c r="M74" s="21">
        <f>SUM(M65:M73)</f>
        <v>1733785.4</v>
      </c>
      <c r="N74" s="21">
        <f>SUM(N65:N73)</f>
        <v>10406883.81</v>
      </c>
      <c r="O74" s="22">
        <f>SUM(O65:O73)</f>
        <v>80639823.31</v>
      </c>
    </row>
    <row r="75" spans="3:15" ht="12.75" thickTop="1">
      <c r="C75" s="23"/>
      <c r="G75" s="12"/>
      <c r="H75" s="12"/>
      <c r="I75" s="12"/>
      <c r="J75" s="12"/>
      <c r="K75" s="12"/>
      <c r="L75" s="12"/>
      <c r="M75" s="12"/>
      <c r="N75" s="12"/>
      <c r="O75" s="26"/>
    </row>
    <row r="76" spans="1:15" ht="12">
      <c r="A76" s="3" t="s">
        <v>113</v>
      </c>
      <c r="B76" s="2" t="s">
        <v>6</v>
      </c>
      <c r="C76" s="10"/>
      <c r="D76" s="11"/>
      <c r="E76" s="11"/>
      <c r="F76" s="11"/>
      <c r="G76" s="12"/>
      <c r="H76" s="12"/>
      <c r="I76" s="12"/>
      <c r="J76" s="12"/>
      <c r="K76" s="12"/>
      <c r="L76" s="12"/>
      <c r="M76" s="12"/>
      <c r="N76" s="12"/>
      <c r="O76" s="27"/>
    </row>
    <row r="77" spans="1:15" ht="12">
      <c r="A77" s="3" t="s">
        <v>114</v>
      </c>
      <c r="B77" s="2" t="s">
        <v>115</v>
      </c>
      <c r="C77" s="10"/>
      <c r="D77" s="11">
        <v>2019.18</v>
      </c>
      <c r="E77" s="11">
        <v>8494.92</v>
      </c>
      <c r="F77" s="11">
        <v>4526.64</v>
      </c>
      <c r="G77" s="12">
        <v>955.39</v>
      </c>
      <c r="H77" s="12">
        <v>17901.84</v>
      </c>
      <c r="I77" s="12">
        <v>2956.47</v>
      </c>
      <c r="J77" s="12">
        <v>41354.93</v>
      </c>
      <c r="K77" s="12">
        <v>0</v>
      </c>
      <c r="L77" s="12">
        <v>2565.92</v>
      </c>
      <c r="M77" s="12">
        <v>4015.69</v>
      </c>
      <c r="N77" s="12">
        <v>5638.88</v>
      </c>
      <c r="O77" s="27">
        <f>SUM(D77:N77)</f>
        <v>90429.86</v>
      </c>
    </row>
    <row r="78" spans="1:15" ht="12">
      <c r="A78" s="3" t="s">
        <v>116</v>
      </c>
      <c r="B78" s="2" t="s">
        <v>117</v>
      </c>
      <c r="C78" s="10"/>
      <c r="D78" s="11">
        <v>125397.2</v>
      </c>
      <c r="E78" s="11">
        <v>211474.6</v>
      </c>
      <c r="F78" s="11">
        <v>38604.29</v>
      </c>
      <c r="G78" s="12">
        <v>63220.96</v>
      </c>
      <c r="H78" s="12">
        <v>12392.98</v>
      </c>
      <c r="I78" s="12">
        <v>12821.2</v>
      </c>
      <c r="J78" s="12">
        <v>349218.48</v>
      </c>
      <c r="K78" s="12">
        <v>0</v>
      </c>
      <c r="L78" s="12">
        <v>0</v>
      </c>
      <c r="M78" s="12">
        <v>217827.02000000002</v>
      </c>
      <c r="N78" s="12">
        <v>103033.7</v>
      </c>
      <c r="O78" s="27">
        <f aca="true" t="shared" si="14" ref="O78:O83">SUM(D78:N78)</f>
        <v>1133990.43</v>
      </c>
    </row>
    <row r="79" spans="1:15" ht="12">
      <c r="A79" s="3" t="s">
        <v>118</v>
      </c>
      <c r="B79" s="2" t="s">
        <v>119</v>
      </c>
      <c r="C79" s="10"/>
      <c r="D79" s="11">
        <v>8755.02</v>
      </c>
      <c r="E79" s="11">
        <v>66054.69</v>
      </c>
      <c r="F79" s="11">
        <v>135908.61</v>
      </c>
      <c r="G79" s="12">
        <v>51793.24</v>
      </c>
      <c r="H79" s="12">
        <v>403288.64</v>
      </c>
      <c r="I79" s="12">
        <v>313558.06</v>
      </c>
      <c r="J79" s="12">
        <v>2319.78</v>
      </c>
      <c r="K79" s="12">
        <v>0</v>
      </c>
      <c r="L79" s="12">
        <v>396.87</v>
      </c>
      <c r="M79" s="12">
        <v>10857.300000000001</v>
      </c>
      <c r="N79" s="12">
        <v>383496.60000000003</v>
      </c>
      <c r="O79" s="27">
        <f t="shared" si="14"/>
        <v>1376428.81</v>
      </c>
    </row>
    <row r="80" spans="1:15" ht="12">
      <c r="A80" s="3" t="s">
        <v>120</v>
      </c>
      <c r="B80" s="2" t="s">
        <v>121</v>
      </c>
      <c r="C80" s="10"/>
      <c r="D80" s="11">
        <v>300.44</v>
      </c>
      <c r="E80" s="11">
        <v>275111.19</v>
      </c>
      <c r="F80" s="11">
        <v>223032.27</v>
      </c>
      <c r="G80" s="12">
        <v>156483.08</v>
      </c>
      <c r="H80" s="12">
        <v>87217.12</v>
      </c>
      <c r="I80" s="12">
        <v>18565.4</v>
      </c>
      <c r="J80" s="12">
        <v>1137.16</v>
      </c>
      <c r="K80" s="12">
        <v>0</v>
      </c>
      <c r="L80" s="12">
        <v>60</v>
      </c>
      <c r="M80" s="12">
        <v>22366.94</v>
      </c>
      <c r="N80" s="12">
        <v>180118.92</v>
      </c>
      <c r="O80" s="27">
        <f t="shared" si="14"/>
        <v>964392.52</v>
      </c>
    </row>
    <row r="81" spans="1:15" ht="24">
      <c r="A81" s="3" t="s">
        <v>122</v>
      </c>
      <c r="B81" s="2" t="s">
        <v>123</v>
      </c>
      <c r="C81" s="10"/>
      <c r="D81" s="11">
        <v>0</v>
      </c>
      <c r="E81" s="11">
        <v>0</v>
      </c>
      <c r="F81" s="11">
        <v>0</v>
      </c>
      <c r="G81" s="12">
        <v>0</v>
      </c>
      <c r="H81" s="12">
        <v>42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27">
        <f t="shared" si="14"/>
        <v>42</v>
      </c>
    </row>
    <row r="82" spans="1:15" ht="12">
      <c r="A82" s="3" t="s">
        <v>124</v>
      </c>
      <c r="B82" s="2" t="s">
        <v>125</v>
      </c>
      <c r="C82" s="10"/>
      <c r="D82" s="11">
        <v>8478.66</v>
      </c>
      <c r="E82" s="11">
        <v>103059.57</v>
      </c>
      <c r="F82" s="11">
        <v>73448.81</v>
      </c>
      <c r="G82" s="12">
        <v>261331.87</v>
      </c>
      <c r="H82" s="12">
        <v>38745.27</v>
      </c>
      <c r="I82" s="12">
        <v>18364.27</v>
      </c>
      <c r="J82" s="12">
        <v>3370.79</v>
      </c>
      <c r="K82" s="12">
        <v>0</v>
      </c>
      <c r="L82" s="12">
        <v>351.29</v>
      </c>
      <c r="M82" s="12">
        <v>80949.46</v>
      </c>
      <c r="N82" s="12">
        <v>72947.89</v>
      </c>
      <c r="O82" s="27">
        <f t="shared" si="14"/>
        <v>661047.88</v>
      </c>
    </row>
    <row r="83" spans="1:15" ht="12">
      <c r="A83" s="3" t="s">
        <v>126</v>
      </c>
      <c r="B83" s="2" t="s">
        <v>18</v>
      </c>
      <c r="C83" s="10"/>
      <c r="D83" s="11">
        <v>71166.27</v>
      </c>
      <c r="E83" s="11">
        <v>71618.4</v>
      </c>
      <c r="F83" s="11">
        <v>152262.41</v>
      </c>
      <c r="G83" s="12">
        <v>75360.07</v>
      </c>
      <c r="H83" s="12">
        <v>135224.88</v>
      </c>
      <c r="I83" s="12">
        <v>45301.32</v>
      </c>
      <c r="J83" s="12">
        <v>77310.27</v>
      </c>
      <c r="K83" s="12">
        <v>0</v>
      </c>
      <c r="L83" s="12">
        <v>9465.6</v>
      </c>
      <c r="M83" s="12">
        <v>98050.1</v>
      </c>
      <c r="N83" s="12">
        <v>141351.05</v>
      </c>
      <c r="O83" s="27">
        <f t="shared" si="14"/>
        <v>877110.3699999999</v>
      </c>
    </row>
    <row r="84" spans="3:15" ht="12.75" thickBot="1">
      <c r="C84" s="21">
        <f aca="true" t="shared" si="15" ref="C84:K84">SUM(C77:C83)</f>
        <v>0</v>
      </c>
      <c r="D84" s="21">
        <f t="shared" si="15"/>
        <v>216116.77000000002</v>
      </c>
      <c r="E84" s="21">
        <f t="shared" si="15"/>
        <v>735813.37</v>
      </c>
      <c r="F84" s="21">
        <f t="shared" si="15"/>
        <v>627783.0299999999</v>
      </c>
      <c r="G84" s="21">
        <f t="shared" si="15"/>
        <v>609144.6100000001</v>
      </c>
      <c r="H84" s="21">
        <f t="shared" si="15"/>
        <v>694812.73</v>
      </c>
      <c r="I84" s="21">
        <f t="shared" si="15"/>
        <v>411566.72000000003</v>
      </c>
      <c r="J84" s="21">
        <f t="shared" si="15"/>
        <v>474711.41</v>
      </c>
      <c r="K84" s="21">
        <f t="shared" si="15"/>
        <v>0</v>
      </c>
      <c r="L84" s="21">
        <f>SUM(L77:L83)</f>
        <v>12839.68</v>
      </c>
      <c r="M84" s="21">
        <f>SUM(M77:M83)</f>
        <v>434066.51</v>
      </c>
      <c r="N84" s="21">
        <f>SUM(N77:N83)</f>
        <v>886587.04</v>
      </c>
      <c r="O84" s="22">
        <f>SUM(O77:O83)</f>
        <v>5103441.87</v>
      </c>
    </row>
    <row r="85" spans="1:15" ht="12.75" thickTop="1">
      <c r="A85" s="3" t="s">
        <v>127</v>
      </c>
      <c r="B85" s="2" t="s">
        <v>128</v>
      </c>
      <c r="C85" s="10"/>
      <c r="D85" s="11"/>
      <c r="E85" s="11"/>
      <c r="F85" s="11"/>
      <c r="G85" s="12"/>
      <c r="H85" s="12"/>
      <c r="I85" s="12"/>
      <c r="J85" s="12"/>
      <c r="K85" s="12"/>
      <c r="L85" s="12"/>
      <c r="M85" s="12"/>
      <c r="N85" s="12"/>
      <c r="O85" s="26"/>
    </row>
    <row r="86" spans="1:15" ht="12">
      <c r="A86" s="3" t="s">
        <v>129</v>
      </c>
      <c r="B86" s="2" t="s">
        <v>130</v>
      </c>
      <c r="C86" s="10">
        <v>524083.12</v>
      </c>
      <c r="D86" s="11">
        <v>5815342.94</v>
      </c>
      <c r="E86" s="11">
        <v>5995669.65</v>
      </c>
      <c r="F86" s="11">
        <v>5277309.7</v>
      </c>
      <c r="G86" s="12">
        <v>3401626.99</v>
      </c>
      <c r="H86" s="12">
        <v>4526165.42</v>
      </c>
      <c r="I86" s="12">
        <v>3531049.71</v>
      </c>
      <c r="J86" s="12">
        <v>7111072.47</v>
      </c>
      <c r="K86" s="12">
        <v>191500</v>
      </c>
      <c r="L86" s="12">
        <v>2014317.4200000002</v>
      </c>
      <c r="M86" s="12">
        <v>4659981.25</v>
      </c>
      <c r="N86" s="12">
        <v>5364549.01</v>
      </c>
      <c r="O86" s="26">
        <f>SUM(C86:N86)</f>
        <v>48412667.68</v>
      </c>
    </row>
    <row r="87" spans="3:15" ht="12.75" thickBot="1">
      <c r="C87" s="21">
        <f aca="true" t="shared" si="16" ref="C87:O87">SUM(C86)</f>
        <v>524083.12</v>
      </c>
      <c r="D87" s="21">
        <f t="shared" si="16"/>
        <v>5815342.94</v>
      </c>
      <c r="E87" s="21">
        <f t="shared" si="16"/>
        <v>5995669.65</v>
      </c>
      <c r="F87" s="21">
        <f t="shared" si="16"/>
        <v>5277309.7</v>
      </c>
      <c r="G87" s="21">
        <f t="shared" si="16"/>
        <v>3401626.99</v>
      </c>
      <c r="H87" s="21">
        <f t="shared" si="16"/>
        <v>4526165.42</v>
      </c>
      <c r="I87" s="21">
        <f t="shared" si="16"/>
        <v>3531049.71</v>
      </c>
      <c r="J87" s="21">
        <f t="shared" si="16"/>
        <v>7111072.47</v>
      </c>
      <c r="K87" s="21">
        <f t="shared" si="16"/>
        <v>191500</v>
      </c>
      <c r="L87" s="21">
        <f>SUM(L86)</f>
        <v>2014317.4200000002</v>
      </c>
      <c r="M87" s="21">
        <f>SUM(M86)</f>
        <v>4659981.25</v>
      </c>
      <c r="N87" s="21">
        <f>SUM(N86)</f>
        <v>5364549.01</v>
      </c>
      <c r="O87" s="22">
        <f t="shared" si="16"/>
        <v>48412667.68</v>
      </c>
    </row>
    <row r="88" spans="3:15" ht="12.75" thickTop="1">
      <c r="C88" s="23"/>
      <c r="D88" s="23"/>
      <c r="E88" s="23"/>
      <c r="F88" s="23"/>
      <c r="G88" s="12"/>
      <c r="H88" s="12"/>
      <c r="I88" s="12"/>
      <c r="J88" s="12"/>
      <c r="K88" s="12"/>
      <c r="L88" s="12"/>
      <c r="M88" s="12"/>
      <c r="N88" s="12"/>
      <c r="O88" s="27"/>
    </row>
    <row r="89" spans="1:15" ht="24">
      <c r="A89" s="3" t="s">
        <v>131</v>
      </c>
      <c r="B89" s="2" t="s">
        <v>7</v>
      </c>
      <c r="C89" s="10"/>
      <c r="D89" s="11"/>
      <c r="E89" s="11"/>
      <c r="F89" s="11"/>
      <c r="G89" s="12"/>
      <c r="H89" s="12"/>
      <c r="I89" s="12"/>
      <c r="J89" s="12"/>
      <c r="K89" s="12"/>
      <c r="L89" s="12"/>
      <c r="M89" s="12"/>
      <c r="N89" s="12"/>
      <c r="O89" s="27"/>
    </row>
    <row r="90" spans="1:15" ht="12">
      <c r="A90" s="3" t="s">
        <v>132</v>
      </c>
      <c r="B90" s="2" t="s">
        <v>133</v>
      </c>
      <c r="C90" s="10"/>
      <c r="D90" s="11">
        <v>1534.99</v>
      </c>
      <c r="E90" s="11">
        <v>68607.04</v>
      </c>
      <c r="F90" s="11">
        <v>38991.08</v>
      </c>
      <c r="G90" s="12">
        <v>68576.43</v>
      </c>
      <c r="H90" s="12">
        <v>21306.54</v>
      </c>
      <c r="I90" s="12">
        <v>85616.34</v>
      </c>
      <c r="J90" s="12">
        <v>446739.2</v>
      </c>
      <c r="K90" s="12">
        <v>0</v>
      </c>
      <c r="L90" s="12">
        <v>525</v>
      </c>
      <c r="M90" s="12">
        <v>60510.24</v>
      </c>
      <c r="N90" s="12">
        <v>1729640.52</v>
      </c>
      <c r="O90" s="27">
        <f>SUM(D90:N90)</f>
        <v>2522047.38</v>
      </c>
    </row>
    <row r="91" spans="1:15" ht="12">
      <c r="A91" s="3" t="s">
        <v>134</v>
      </c>
      <c r="B91" s="2" t="s">
        <v>135</v>
      </c>
      <c r="C91" s="10"/>
      <c r="D91" s="11">
        <v>40063.26</v>
      </c>
      <c r="E91" s="11">
        <v>214339.32</v>
      </c>
      <c r="F91" s="11">
        <v>244527.13</v>
      </c>
      <c r="G91" s="12">
        <v>178059.4</v>
      </c>
      <c r="H91" s="12">
        <v>118119.2</v>
      </c>
      <c r="I91" s="12">
        <v>156194.97</v>
      </c>
      <c r="J91" s="12">
        <v>227807.55000000002</v>
      </c>
      <c r="K91" s="12">
        <v>0</v>
      </c>
      <c r="L91" s="12">
        <v>17271.12</v>
      </c>
      <c r="M91" s="12">
        <v>107000.53</v>
      </c>
      <c r="N91" s="12">
        <v>80885.07</v>
      </c>
      <c r="O91" s="27">
        <f>SUM(D91:N91)</f>
        <v>1384267.55</v>
      </c>
    </row>
    <row r="92" spans="1:15" ht="12">
      <c r="A92" s="3" t="s">
        <v>136</v>
      </c>
      <c r="B92" s="2" t="s">
        <v>137</v>
      </c>
      <c r="C92" s="10"/>
      <c r="D92" s="11">
        <v>0</v>
      </c>
      <c r="E92" s="11">
        <v>82849.52</v>
      </c>
      <c r="F92" s="11">
        <v>4098.57</v>
      </c>
      <c r="G92" s="12">
        <v>78101.12</v>
      </c>
      <c r="H92" s="12">
        <v>27657.88</v>
      </c>
      <c r="I92" s="12">
        <v>6264</v>
      </c>
      <c r="J92" s="12">
        <v>15486</v>
      </c>
      <c r="K92" s="12">
        <v>0</v>
      </c>
      <c r="L92" s="12">
        <v>0</v>
      </c>
      <c r="M92" s="12">
        <v>13196.81</v>
      </c>
      <c r="N92" s="12">
        <v>242091.53</v>
      </c>
      <c r="O92" s="27">
        <f>SUM(D92:N92)</f>
        <v>469745.43</v>
      </c>
    </row>
    <row r="93" spans="1:15" ht="12">
      <c r="A93" s="3" t="s">
        <v>138</v>
      </c>
      <c r="B93" s="2" t="s">
        <v>139</v>
      </c>
      <c r="C93" s="10"/>
      <c r="D93" s="11">
        <v>715.5500000000001</v>
      </c>
      <c r="E93" s="11">
        <v>6380.9</v>
      </c>
      <c r="F93" s="11">
        <v>36063.76</v>
      </c>
      <c r="G93" s="12">
        <v>8116.83</v>
      </c>
      <c r="H93" s="12">
        <v>14466.02</v>
      </c>
      <c r="I93" s="12">
        <v>10773</v>
      </c>
      <c r="J93" s="12">
        <v>174</v>
      </c>
      <c r="K93" s="12">
        <v>0</v>
      </c>
      <c r="L93" s="12">
        <v>0</v>
      </c>
      <c r="M93" s="12">
        <v>4049.01</v>
      </c>
      <c r="N93" s="12">
        <v>6755.59</v>
      </c>
      <c r="O93" s="27">
        <f>SUM(D93:N93)</f>
        <v>87494.65999999999</v>
      </c>
    </row>
    <row r="94" spans="1:15" ht="24">
      <c r="A94" s="3" t="s">
        <v>140</v>
      </c>
      <c r="B94" s="2" t="s">
        <v>141</v>
      </c>
      <c r="C94" s="10"/>
      <c r="D94" s="11">
        <v>0</v>
      </c>
      <c r="E94" s="11">
        <v>0</v>
      </c>
      <c r="F94" s="11">
        <v>0</v>
      </c>
      <c r="G94" s="12">
        <v>0</v>
      </c>
      <c r="H94" s="12">
        <v>0</v>
      </c>
      <c r="I94" s="12"/>
      <c r="J94" s="12">
        <v>0</v>
      </c>
      <c r="K94" s="12">
        <v>0</v>
      </c>
      <c r="L94" s="12">
        <v>0</v>
      </c>
      <c r="M94" s="12">
        <v>0</v>
      </c>
      <c r="N94" s="12">
        <v>605.8</v>
      </c>
      <c r="O94" s="27">
        <f>SUM(D94:N94)</f>
        <v>605.8</v>
      </c>
    </row>
    <row r="95" spans="3:15" ht="12.75" thickBot="1">
      <c r="C95" s="21">
        <f>SUM(C90:C94)</f>
        <v>0</v>
      </c>
      <c r="D95" s="21">
        <f aca="true" t="shared" si="17" ref="D95:K95">SUM(D89:D94)</f>
        <v>42313.8</v>
      </c>
      <c r="E95" s="21">
        <f t="shared" si="17"/>
        <v>372176.78</v>
      </c>
      <c r="F95" s="21">
        <f t="shared" si="17"/>
        <v>323680.54000000004</v>
      </c>
      <c r="G95" s="21">
        <f t="shared" si="17"/>
        <v>332853.77999999997</v>
      </c>
      <c r="H95" s="21">
        <f t="shared" si="17"/>
        <v>181549.63999999998</v>
      </c>
      <c r="I95" s="21">
        <f t="shared" si="17"/>
        <v>258848.31</v>
      </c>
      <c r="J95" s="21">
        <f t="shared" si="17"/>
        <v>690206.75</v>
      </c>
      <c r="K95" s="21">
        <f t="shared" si="17"/>
        <v>0</v>
      </c>
      <c r="L95" s="21">
        <f>SUM(L89:L94)</f>
        <v>17796.12</v>
      </c>
      <c r="M95" s="21">
        <f>SUM(M89:M94)</f>
        <v>184756.59</v>
      </c>
      <c r="N95" s="21">
        <f>SUM(N89:N94)</f>
        <v>2059978.5100000002</v>
      </c>
      <c r="O95" s="22">
        <f>SUM(O90:O94)</f>
        <v>4464160.819999999</v>
      </c>
    </row>
    <row r="96" spans="3:15" ht="12.75" thickTop="1">
      <c r="C96" s="23"/>
      <c r="D96" s="23"/>
      <c r="E96" s="23"/>
      <c r="F96" s="23"/>
      <c r="G96" s="12"/>
      <c r="H96" s="12"/>
      <c r="I96" s="12"/>
      <c r="J96" s="12"/>
      <c r="K96" s="12"/>
      <c r="L96" s="12"/>
      <c r="M96" s="12"/>
      <c r="N96" s="12"/>
      <c r="O96" s="27"/>
    </row>
    <row r="97" spans="1:15" ht="12">
      <c r="A97" s="3" t="s">
        <v>142</v>
      </c>
      <c r="B97" s="2" t="s">
        <v>8</v>
      </c>
      <c r="C97" s="10"/>
      <c r="D97" s="11"/>
      <c r="E97" s="11"/>
      <c r="F97" s="11"/>
      <c r="G97" s="12"/>
      <c r="H97" s="12"/>
      <c r="I97" s="12"/>
      <c r="J97" s="12"/>
      <c r="K97" s="12"/>
      <c r="L97" s="12"/>
      <c r="M97" s="12"/>
      <c r="N97" s="12"/>
      <c r="O97" s="26"/>
    </row>
    <row r="98" spans="1:15" ht="12">
      <c r="A98" s="3" t="s">
        <v>143</v>
      </c>
      <c r="B98" s="2" t="s">
        <v>144</v>
      </c>
      <c r="C98" s="10"/>
      <c r="D98" s="11">
        <v>4009.12</v>
      </c>
      <c r="E98" s="11">
        <v>134019.48</v>
      </c>
      <c r="F98" s="11">
        <v>146854.97</v>
      </c>
      <c r="G98" s="12">
        <v>37949.19</v>
      </c>
      <c r="H98" s="12">
        <v>11404.42</v>
      </c>
      <c r="I98" s="12">
        <v>1085.68</v>
      </c>
      <c r="J98" s="12">
        <v>35067.29</v>
      </c>
      <c r="K98" s="12">
        <v>0</v>
      </c>
      <c r="L98" s="12">
        <v>14449.9</v>
      </c>
      <c r="M98" s="12">
        <v>135370.79</v>
      </c>
      <c r="N98" s="12">
        <v>47915.8</v>
      </c>
      <c r="O98" s="27">
        <f>SUM(D98:N98)</f>
        <v>568126.64</v>
      </c>
    </row>
    <row r="99" spans="1:15" ht="12">
      <c r="A99" s="3" t="s">
        <v>145</v>
      </c>
      <c r="B99" s="2" t="s">
        <v>146</v>
      </c>
      <c r="C99" s="10"/>
      <c r="D99" s="11">
        <v>34728.8</v>
      </c>
      <c r="E99" s="11">
        <v>41948.32</v>
      </c>
      <c r="F99" s="11">
        <v>6046.16</v>
      </c>
      <c r="G99" s="12">
        <v>12681.27</v>
      </c>
      <c r="H99" s="12">
        <v>17259.6</v>
      </c>
      <c r="I99" s="12">
        <v>27592.28</v>
      </c>
      <c r="J99" s="12">
        <v>3188.1800000000003</v>
      </c>
      <c r="K99" s="12">
        <v>0</v>
      </c>
      <c r="L99" s="12">
        <v>6236.2300000000005</v>
      </c>
      <c r="M99" s="12">
        <v>49122.08</v>
      </c>
      <c r="N99" s="12">
        <v>42090.1</v>
      </c>
      <c r="O99" s="27">
        <f aca="true" t="shared" si="18" ref="O99:O104">SUM(D99:N99)</f>
        <v>240893.02</v>
      </c>
    </row>
    <row r="100" spans="1:15" ht="24">
      <c r="A100" s="3" t="s">
        <v>147</v>
      </c>
      <c r="B100" s="2" t="s">
        <v>148</v>
      </c>
      <c r="C100" s="10"/>
      <c r="D100" s="11">
        <v>5288.13</v>
      </c>
      <c r="E100" s="11">
        <v>11353.51</v>
      </c>
      <c r="F100" s="11">
        <v>8771.02</v>
      </c>
      <c r="G100" s="12">
        <v>7225.59</v>
      </c>
      <c r="H100" s="12">
        <v>6122.36</v>
      </c>
      <c r="I100" s="12">
        <v>15122.02</v>
      </c>
      <c r="J100" s="12">
        <v>1774.6200000000001</v>
      </c>
      <c r="K100" s="12">
        <v>0</v>
      </c>
      <c r="L100" s="12">
        <v>12955.39</v>
      </c>
      <c r="M100" s="12">
        <v>34904.66</v>
      </c>
      <c r="N100" s="12">
        <v>18522.68</v>
      </c>
      <c r="O100" s="27">
        <f t="shared" si="18"/>
        <v>122039.98000000001</v>
      </c>
    </row>
    <row r="101" spans="1:15" ht="24">
      <c r="A101" s="3" t="s">
        <v>149</v>
      </c>
      <c r="B101" s="2" t="s">
        <v>150</v>
      </c>
      <c r="C101" s="10"/>
      <c r="D101" s="11">
        <v>4109.07</v>
      </c>
      <c r="E101" s="11">
        <v>36157.79</v>
      </c>
      <c r="F101" s="11">
        <v>13990.33</v>
      </c>
      <c r="G101" s="12">
        <v>9169.26</v>
      </c>
      <c r="H101" s="12">
        <v>27530.2</v>
      </c>
      <c r="I101" s="12">
        <v>30895.05</v>
      </c>
      <c r="J101" s="12">
        <v>3611.85</v>
      </c>
      <c r="K101" s="12">
        <v>0</v>
      </c>
      <c r="L101" s="12">
        <v>3519.91</v>
      </c>
      <c r="M101" s="12">
        <v>7324.93</v>
      </c>
      <c r="N101" s="12">
        <v>105491.95</v>
      </c>
      <c r="O101" s="27">
        <f t="shared" si="18"/>
        <v>241800.34000000003</v>
      </c>
    </row>
    <row r="102" spans="1:15" ht="24">
      <c r="A102" s="3" t="s">
        <v>151</v>
      </c>
      <c r="B102" s="2" t="s">
        <v>152</v>
      </c>
      <c r="C102" s="10"/>
      <c r="D102" s="11">
        <v>61260.55</v>
      </c>
      <c r="E102" s="11">
        <v>78429</v>
      </c>
      <c r="F102" s="11">
        <v>214643.21</v>
      </c>
      <c r="G102" s="12">
        <v>136085.96</v>
      </c>
      <c r="H102" s="12">
        <v>295322.91</v>
      </c>
      <c r="I102" s="12">
        <v>42747.08</v>
      </c>
      <c r="J102" s="12">
        <v>21821.75</v>
      </c>
      <c r="K102" s="12">
        <v>0</v>
      </c>
      <c r="L102" s="12">
        <v>27000.5</v>
      </c>
      <c r="M102" s="12">
        <v>121291.97</v>
      </c>
      <c r="N102" s="12">
        <v>248252.9</v>
      </c>
      <c r="O102" s="27">
        <f t="shared" si="18"/>
        <v>1246855.8299999998</v>
      </c>
    </row>
    <row r="103" spans="1:15" ht="24">
      <c r="A103" s="3" t="s">
        <v>153</v>
      </c>
      <c r="B103" s="2" t="s">
        <v>154</v>
      </c>
      <c r="C103" s="10"/>
      <c r="D103" s="11">
        <v>35150.05</v>
      </c>
      <c r="E103" s="11">
        <v>190741.1</v>
      </c>
      <c r="F103" s="11">
        <v>434933.84</v>
      </c>
      <c r="G103" s="12">
        <v>340108.16000000003</v>
      </c>
      <c r="H103" s="12">
        <v>459376.76</v>
      </c>
      <c r="I103" s="12">
        <v>130892.64</v>
      </c>
      <c r="J103" s="12">
        <v>161725.28</v>
      </c>
      <c r="K103" s="12">
        <v>0</v>
      </c>
      <c r="L103" s="12">
        <v>29992.260000000002</v>
      </c>
      <c r="M103" s="12">
        <v>423892.15</v>
      </c>
      <c r="N103" s="12">
        <v>329496.36</v>
      </c>
      <c r="O103" s="27">
        <f t="shared" si="18"/>
        <v>2536308.6</v>
      </c>
    </row>
    <row r="104" spans="1:15" ht="24">
      <c r="A104" s="3" t="s">
        <v>155</v>
      </c>
      <c r="B104" s="2" t="s">
        <v>156</v>
      </c>
      <c r="C104" s="10"/>
      <c r="D104" s="11">
        <v>0</v>
      </c>
      <c r="E104" s="3">
        <v>7643.41</v>
      </c>
      <c r="F104" s="3">
        <v>53.99</v>
      </c>
      <c r="G104" s="12">
        <v>6587.95</v>
      </c>
      <c r="H104" s="12">
        <v>12173.14</v>
      </c>
      <c r="I104" s="12"/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27">
        <f t="shared" si="18"/>
        <v>26458.489999999998</v>
      </c>
    </row>
    <row r="105" spans="3:15" ht="12.75" thickBot="1">
      <c r="C105" s="21">
        <f aca="true" t="shared" si="19" ref="C105:K105">SUM(C98:C104)</f>
        <v>0</v>
      </c>
      <c r="D105" s="21">
        <f t="shared" si="19"/>
        <v>144545.72000000003</v>
      </c>
      <c r="E105" s="21">
        <f t="shared" si="19"/>
        <v>500292.61000000004</v>
      </c>
      <c r="F105" s="21">
        <f t="shared" si="19"/>
        <v>825293.52</v>
      </c>
      <c r="G105" s="21">
        <f t="shared" si="19"/>
        <v>549807.38</v>
      </c>
      <c r="H105" s="21">
        <f t="shared" si="19"/>
        <v>829189.39</v>
      </c>
      <c r="I105" s="21">
        <f t="shared" si="19"/>
        <v>248334.75</v>
      </c>
      <c r="J105" s="21">
        <f t="shared" si="19"/>
        <v>227188.97</v>
      </c>
      <c r="K105" s="21">
        <f t="shared" si="19"/>
        <v>0</v>
      </c>
      <c r="L105" s="21">
        <f>SUM(L98:L104)</f>
        <v>94154.19</v>
      </c>
      <c r="M105" s="21">
        <f>SUM(M98:M104)</f>
        <v>771906.5800000001</v>
      </c>
      <c r="N105" s="21">
        <f>SUM(N98:N104)</f>
        <v>791769.7899999999</v>
      </c>
      <c r="O105" s="22">
        <f>SUM(O98:O104)</f>
        <v>4982482.9</v>
      </c>
    </row>
    <row r="106" spans="3:15" ht="12.75" thickTop="1">
      <c r="C106" s="23"/>
      <c r="D106" s="23"/>
      <c r="E106" s="23"/>
      <c r="F106" s="23"/>
      <c r="G106" s="12"/>
      <c r="H106" s="12"/>
      <c r="I106" s="12"/>
      <c r="J106" s="12"/>
      <c r="K106" s="12"/>
      <c r="L106" s="12"/>
      <c r="M106" s="12"/>
      <c r="N106" s="12"/>
      <c r="O106" s="26"/>
    </row>
    <row r="107" spans="1:15" ht="12">
      <c r="A107" s="17" t="s">
        <v>157</v>
      </c>
      <c r="B107" s="18" t="s">
        <v>9</v>
      </c>
      <c r="C107" s="19">
        <f aca="true" t="shared" si="20" ref="C107:O107">SUM(C119,C128,C140,C150,C162,C172,C180,C187,C196)</f>
        <v>19339853.77</v>
      </c>
      <c r="D107" s="19">
        <f t="shared" si="20"/>
        <v>42249411.22</v>
      </c>
      <c r="E107" s="19">
        <f t="shared" si="20"/>
        <v>51765572.25000001</v>
      </c>
      <c r="F107" s="19">
        <f t="shared" si="20"/>
        <v>51931180.29</v>
      </c>
      <c r="G107" s="19">
        <f t="shared" si="20"/>
        <v>53254207.860000014</v>
      </c>
      <c r="H107" s="19">
        <f t="shared" si="20"/>
        <v>55177603.29000001</v>
      </c>
      <c r="I107" s="19">
        <f t="shared" si="20"/>
        <v>63803107.80000001</v>
      </c>
      <c r="J107" s="19">
        <f t="shared" si="20"/>
        <v>75726443.93</v>
      </c>
      <c r="K107" s="19">
        <f t="shared" si="20"/>
        <v>17597925.44</v>
      </c>
      <c r="L107" s="19">
        <f t="shared" si="20"/>
        <v>30145278.15</v>
      </c>
      <c r="M107" s="19">
        <f t="shared" si="20"/>
        <v>52796666.08</v>
      </c>
      <c r="N107" s="19">
        <f>SUM(N119,N128,N140,N150,N162,N172,N180,N187,N196)</f>
        <v>78144701.4</v>
      </c>
      <c r="O107" s="19">
        <f t="shared" si="20"/>
        <v>591931951.4799999</v>
      </c>
    </row>
    <row r="108" spans="3:15" ht="12">
      <c r="C108" s="10"/>
      <c r="D108" s="11"/>
      <c r="E108" s="11"/>
      <c r="F108" s="11"/>
      <c r="G108" s="12"/>
      <c r="H108" s="12"/>
      <c r="I108" s="12"/>
      <c r="J108" s="12"/>
      <c r="K108" s="12"/>
      <c r="L108" s="12"/>
      <c r="M108" s="12"/>
      <c r="N108" s="12"/>
      <c r="O108" s="27"/>
    </row>
    <row r="109" spans="1:15" ht="12">
      <c r="A109" s="3" t="s">
        <v>158</v>
      </c>
      <c r="B109" s="2" t="s">
        <v>159</v>
      </c>
      <c r="C109" s="10"/>
      <c r="D109" s="11"/>
      <c r="E109" s="11"/>
      <c r="F109" s="11"/>
      <c r="G109" s="12"/>
      <c r="H109" s="12"/>
      <c r="I109" s="12"/>
      <c r="J109" s="12"/>
      <c r="K109" s="12"/>
      <c r="L109" s="12"/>
      <c r="M109" s="12"/>
      <c r="N109" s="12"/>
      <c r="O109" s="27"/>
    </row>
    <row r="110" spans="1:15" ht="12">
      <c r="A110" s="3" t="s">
        <v>160</v>
      </c>
      <c r="B110" s="2" t="s">
        <v>161</v>
      </c>
      <c r="C110" s="10">
        <v>18221227.98</v>
      </c>
      <c r="D110" s="11">
        <v>18456499</v>
      </c>
      <c r="E110" s="11">
        <v>16546611.68</v>
      </c>
      <c r="F110" s="11">
        <v>18398778.9</v>
      </c>
      <c r="G110" s="12">
        <v>17595175.64</v>
      </c>
      <c r="H110" s="12">
        <v>17331331.6</v>
      </c>
      <c r="I110" s="12">
        <v>18030629.71</v>
      </c>
      <c r="J110" s="12">
        <v>18728252.27</v>
      </c>
      <c r="K110" s="12">
        <v>15613942</v>
      </c>
      <c r="L110" s="12">
        <v>16458878</v>
      </c>
      <c r="M110" s="12">
        <v>16274343</v>
      </c>
      <c r="N110" s="12">
        <v>17243873.94</v>
      </c>
      <c r="O110" s="27">
        <f>SUM(C110:N110)</f>
        <v>208899543.72000003</v>
      </c>
    </row>
    <row r="111" spans="1:15" ht="12">
      <c r="A111" s="25" t="s">
        <v>162</v>
      </c>
      <c r="B111" s="25" t="s">
        <v>163</v>
      </c>
      <c r="C111" s="10"/>
      <c r="D111" s="11"/>
      <c r="E111" s="11"/>
      <c r="F111" s="11"/>
      <c r="G111" s="12"/>
      <c r="H111" s="12"/>
      <c r="I111" s="12"/>
      <c r="J111" s="12"/>
      <c r="K111" s="12"/>
      <c r="L111" s="12"/>
      <c r="M111" s="12">
        <v>0</v>
      </c>
      <c r="N111" s="12">
        <v>0</v>
      </c>
      <c r="O111" s="27">
        <f aca="true" t="shared" si="21" ref="O111:O118">SUM(C111:N111)</f>
        <v>0</v>
      </c>
    </row>
    <row r="112" spans="1:15" ht="12">
      <c r="A112" s="3" t="s">
        <v>164</v>
      </c>
      <c r="B112" s="2" t="s">
        <v>165</v>
      </c>
      <c r="C112" s="10"/>
      <c r="D112" s="11">
        <v>275958</v>
      </c>
      <c r="E112" s="11">
        <v>9978</v>
      </c>
      <c r="F112" s="11">
        <v>216728</v>
      </c>
      <c r="G112" s="12">
        <v>615</v>
      </c>
      <c r="H112" s="12">
        <v>258859</v>
      </c>
      <c r="I112" s="12">
        <v>0</v>
      </c>
      <c r="J112" s="12">
        <v>270249</v>
      </c>
      <c r="K112" s="12">
        <v>0</v>
      </c>
      <c r="L112" s="12">
        <v>0</v>
      </c>
      <c r="M112" s="12">
        <v>124663</v>
      </c>
      <c r="N112" s="12">
        <v>417034</v>
      </c>
      <c r="O112" s="27">
        <f t="shared" si="21"/>
        <v>1574084</v>
      </c>
    </row>
    <row r="113" spans="1:15" ht="12">
      <c r="A113" s="3" t="s">
        <v>166</v>
      </c>
      <c r="B113" s="2" t="s">
        <v>167</v>
      </c>
      <c r="C113" s="10">
        <v>596.24</v>
      </c>
      <c r="D113" s="11">
        <v>161332.23</v>
      </c>
      <c r="E113" s="11">
        <v>148686.55</v>
      </c>
      <c r="F113" s="11">
        <v>143164.47</v>
      </c>
      <c r="G113" s="12">
        <v>133769.94</v>
      </c>
      <c r="H113" s="12">
        <v>156633.21</v>
      </c>
      <c r="I113" s="12">
        <v>141560.53</v>
      </c>
      <c r="J113" s="12">
        <v>271715.69</v>
      </c>
      <c r="K113" s="12">
        <v>0</v>
      </c>
      <c r="L113" s="12">
        <v>10523.17</v>
      </c>
      <c r="M113" s="12">
        <v>276599.55</v>
      </c>
      <c r="N113" s="12">
        <v>173160.78</v>
      </c>
      <c r="O113" s="27">
        <f t="shared" si="21"/>
        <v>1617742.3599999999</v>
      </c>
    </row>
    <row r="114" spans="1:15" ht="12">
      <c r="A114" s="3" t="s">
        <v>168</v>
      </c>
      <c r="B114" s="2" t="s">
        <v>159</v>
      </c>
      <c r="C114" s="10">
        <v>314610.71</v>
      </c>
      <c r="D114" s="11">
        <v>319237.7</v>
      </c>
      <c r="E114" s="11">
        <v>297393.51</v>
      </c>
      <c r="F114" s="11">
        <v>321604.7</v>
      </c>
      <c r="G114" s="12">
        <v>300704.55</v>
      </c>
      <c r="H114" s="12">
        <v>299514.68</v>
      </c>
      <c r="I114" s="12">
        <v>293332.03</v>
      </c>
      <c r="J114" s="12">
        <v>285141.85</v>
      </c>
      <c r="K114" s="12">
        <v>1100</v>
      </c>
      <c r="L114" s="12">
        <v>292816.74</v>
      </c>
      <c r="M114" s="12">
        <v>245417.04</v>
      </c>
      <c r="N114" s="12">
        <v>44726.42</v>
      </c>
      <c r="O114" s="27">
        <f t="shared" si="21"/>
        <v>3015599.9299999997</v>
      </c>
    </row>
    <row r="115" spans="1:15" ht="12">
      <c r="A115" s="3" t="s">
        <v>169</v>
      </c>
      <c r="B115" s="2" t="s">
        <v>170</v>
      </c>
      <c r="C115" s="10"/>
      <c r="D115" s="11">
        <v>75632.83</v>
      </c>
      <c r="E115" s="11">
        <v>2026140.51</v>
      </c>
      <c r="F115" s="11">
        <v>-1643869.8</v>
      </c>
      <c r="G115" s="12">
        <v>82841.1</v>
      </c>
      <c r="H115" s="12">
        <v>119196.35</v>
      </c>
      <c r="I115" s="12">
        <v>68396.43</v>
      </c>
      <c r="J115" s="12">
        <v>123110.23</v>
      </c>
      <c r="K115" s="12">
        <v>0</v>
      </c>
      <c r="L115" s="12">
        <v>85228.23</v>
      </c>
      <c r="M115" s="12">
        <v>47838.63</v>
      </c>
      <c r="N115" s="12">
        <v>18048.6</v>
      </c>
      <c r="O115" s="27">
        <f t="shared" si="21"/>
        <v>1002563.1099999996</v>
      </c>
    </row>
    <row r="116" spans="1:15" ht="24">
      <c r="A116" s="3" t="s">
        <v>171</v>
      </c>
      <c r="B116" s="2" t="s">
        <v>172</v>
      </c>
      <c r="C116" s="10">
        <v>32121.34</v>
      </c>
      <c r="D116" s="11">
        <v>118630.99</v>
      </c>
      <c r="E116" s="11">
        <v>301391.89</v>
      </c>
      <c r="F116" s="11">
        <v>219955.59</v>
      </c>
      <c r="G116" s="12">
        <v>117366.03</v>
      </c>
      <c r="H116" s="12">
        <v>528909.83</v>
      </c>
      <c r="I116" s="12">
        <v>380350.89</v>
      </c>
      <c r="J116" s="12">
        <v>229774.74</v>
      </c>
      <c r="K116" s="12">
        <v>0</v>
      </c>
      <c r="L116" s="12">
        <v>12972.58</v>
      </c>
      <c r="M116" s="12">
        <v>274606.36</v>
      </c>
      <c r="N116" s="12">
        <v>445298.35000000003</v>
      </c>
      <c r="O116" s="27">
        <f t="shared" si="21"/>
        <v>2661378.5900000003</v>
      </c>
    </row>
    <row r="117" spans="1:15" ht="12">
      <c r="A117" s="3" t="s">
        <v>173</v>
      </c>
      <c r="B117" s="2" t="s">
        <v>174</v>
      </c>
      <c r="C117" s="10"/>
      <c r="D117" s="11">
        <v>141022.22</v>
      </c>
      <c r="E117" s="11">
        <v>115302.21</v>
      </c>
      <c r="F117" s="11">
        <v>102378.92</v>
      </c>
      <c r="G117" s="12">
        <v>9995.97</v>
      </c>
      <c r="H117" s="12">
        <v>8875.73</v>
      </c>
      <c r="I117" s="12">
        <v>10123.17</v>
      </c>
      <c r="J117" s="12">
        <v>281402.4</v>
      </c>
      <c r="K117" s="12">
        <v>0</v>
      </c>
      <c r="L117" s="12">
        <v>2274.32</v>
      </c>
      <c r="M117" s="12">
        <v>5614.66</v>
      </c>
      <c r="N117" s="12">
        <v>70543.78</v>
      </c>
      <c r="O117" s="27">
        <f t="shared" si="21"/>
        <v>747533.3799999999</v>
      </c>
    </row>
    <row r="118" spans="1:15" ht="12">
      <c r="A118" s="3" t="s">
        <v>175</v>
      </c>
      <c r="B118" s="2" t="s">
        <v>19</v>
      </c>
      <c r="C118" s="10"/>
      <c r="D118" s="11">
        <v>0</v>
      </c>
      <c r="E118" s="3">
        <v>0</v>
      </c>
      <c r="F118" s="3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27">
        <f t="shared" si="21"/>
        <v>0</v>
      </c>
    </row>
    <row r="119" spans="3:15" ht="12.75" thickBot="1">
      <c r="C119" s="21">
        <f aca="true" t="shared" si="22" ref="C119:N119">SUM(C110:C118)</f>
        <v>18568556.27</v>
      </c>
      <c r="D119" s="21">
        <f t="shared" si="22"/>
        <v>19548312.969999995</v>
      </c>
      <c r="E119" s="21">
        <f t="shared" si="22"/>
        <v>19445504.350000005</v>
      </c>
      <c r="F119" s="21">
        <f t="shared" si="22"/>
        <v>17758740.779999997</v>
      </c>
      <c r="G119" s="21">
        <f t="shared" si="22"/>
        <v>18240468.230000004</v>
      </c>
      <c r="H119" s="21">
        <f t="shared" si="22"/>
        <v>18703320.400000002</v>
      </c>
      <c r="I119" s="21">
        <f t="shared" si="22"/>
        <v>18924392.760000005</v>
      </c>
      <c r="J119" s="21">
        <f t="shared" si="22"/>
        <v>20189646.18</v>
      </c>
      <c r="K119" s="21">
        <f t="shared" si="22"/>
        <v>15615042</v>
      </c>
      <c r="L119" s="21">
        <f t="shared" si="22"/>
        <v>16862693.04</v>
      </c>
      <c r="M119" s="21">
        <f t="shared" si="22"/>
        <v>17249082.24</v>
      </c>
      <c r="N119" s="21">
        <f t="shared" si="22"/>
        <v>18412685.87000001</v>
      </c>
      <c r="O119" s="22">
        <f>SUM(O110:O118)</f>
        <v>219518445.09000006</v>
      </c>
    </row>
    <row r="120" spans="3:15" ht="12.75" thickTop="1">
      <c r="C120" s="23"/>
      <c r="D120" s="11"/>
      <c r="E120" s="11"/>
      <c r="F120" s="11"/>
      <c r="G120" s="12"/>
      <c r="H120" s="12"/>
      <c r="I120" s="12"/>
      <c r="J120" s="12"/>
      <c r="K120" s="12"/>
      <c r="L120" s="12"/>
      <c r="M120" s="12"/>
      <c r="N120" s="12"/>
      <c r="O120" s="26"/>
    </row>
    <row r="121" spans="1:15" ht="12">
      <c r="A121" s="3" t="s">
        <v>176</v>
      </c>
      <c r="B121" s="2" t="s">
        <v>10</v>
      </c>
      <c r="C121" s="10"/>
      <c r="D121" s="11"/>
      <c r="E121" s="11"/>
      <c r="F121" s="11"/>
      <c r="G121" s="12"/>
      <c r="H121" s="12"/>
      <c r="I121" s="12"/>
      <c r="J121" s="12"/>
      <c r="K121" s="12"/>
      <c r="L121" s="12"/>
      <c r="M121" s="12"/>
      <c r="N121" s="12"/>
      <c r="O121" s="27"/>
    </row>
    <row r="122" spans="1:15" ht="12">
      <c r="A122" s="3" t="s">
        <v>177</v>
      </c>
      <c r="B122" s="2" t="s">
        <v>178</v>
      </c>
      <c r="C122" s="10"/>
      <c r="D122" s="11">
        <v>3209449.67</v>
      </c>
      <c r="E122" s="11">
        <v>2508573.29</v>
      </c>
      <c r="F122" s="11">
        <v>1915867.05</v>
      </c>
      <c r="G122" s="12">
        <v>2052274.44</v>
      </c>
      <c r="H122" s="12">
        <v>2279754.9</v>
      </c>
      <c r="I122" s="12">
        <v>2067278.2</v>
      </c>
      <c r="J122" s="12">
        <v>2804193.72</v>
      </c>
      <c r="K122" s="12">
        <v>0</v>
      </c>
      <c r="L122" s="12">
        <v>846222.11</v>
      </c>
      <c r="M122" s="12">
        <v>2890653.86</v>
      </c>
      <c r="N122" s="12">
        <v>3231895.5700000003</v>
      </c>
      <c r="O122" s="27">
        <f aca="true" t="shared" si="23" ref="O122:O127">SUM(C122:N122)</f>
        <v>23806162.81</v>
      </c>
    </row>
    <row r="123" spans="1:15" ht="24">
      <c r="A123" s="3" t="s">
        <v>179</v>
      </c>
      <c r="B123" s="2" t="s">
        <v>180</v>
      </c>
      <c r="C123" s="10"/>
      <c r="D123" s="11">
        <v>28884</v>
      </c>
      <c r="E123" s="11">
        <v>188703</v>
      </c>
      <c r="F123" s="11">
        <v>204670.4</v>
      </c>
      <c r="G123" s="12">
        <v>97962</v>
      </c>
      <c r="H123" s="12">
        <v>30450</v>
      </c>
      <c r="I123" s="12">
        <v>14442</v>
      </c>
      <c r="J123" s="12">
        <v>24882</v>
      </c>
      <c r="K123" s="12">
        <v>0</v>
      </c>
      <c r="L123" s="12">
        <v>0</v>
      </c>
      <c r="M123" s="12">
        <v>0</v>
      </c>
      <c r="N123" s="12">
        <v>4640</v>
      </c>
      <c r="O123" s="27">
        <f t="shared" si="23"/>
        <v>594633.4</v>
      </c>
    </row>
    <row r="124" spans="1:15" ht="12">
      <c r="A124" s="3" t="s">
        <v>181</v>
      </c>
      <c r="B124" s="2" t="s">
        <v>182</v>
      </c>
      <c r="C124" s="10"/>
      <c r="D124" s="11">
        <v>0</v>
      </c>
      <c r="E124" s="11">
        <v>0</v>
      </c>
      <c r="F124" s="11">
        <v>94000</v>
      </c>
      <c r="G124" s="12">
        <v>9584</v>
      </c>
      <c r="H124" s="12">
        <v>113591.84</v>
      </c>
      <c r="I124" s="12">
        <v>20000</v>
      </c>
      <c r="J124" s="12">
        <v>39000</v>
      </c>
      <c r="K124" s="12">
        <v>0</v>
      </c>
      <c r="L124" s="12">
        <v>0</v>
      </c>
      <c r="M124" s="12">
        <v>25984</v>
      </c>
      <c r="N124" s="12">
        <v>308809.98</v>
      </c>
      <c r="O124" s="27">
        <f t="shared" si="23"/>
        <v>610969.82</v>
      </c>
    </row>
    <row r="125" spans="1:15" ht="24">
      <c r="A125" s="3" t="s">
        <v>183</v>
      </c>
      <c r="B125" s="2" t="s">
        <v>184</v>
      </c>
      <c r="C125" s="10"/>
      <c r="D125" s="11">
        <v>215334.37</v>
      </c>
      <c r="E125" s="11">
        <v>426842.98</v>
      </c>
      <c r="F125" s="11">
        <v>-205301.49</v>
      </c>
      <c r="G125" s="12">
        <v>230500.12</v>
      </c>
      <c r="H125" s="12">
        <v>0</v>
      </c>
      <c r="I125" s="12">
        <v>0</v>
      </c>
      <c r="J125" s="12">
        <v>302559.55</v>
      </c>
      <c r="K125" s="12">
        <v>0</v>
      </c>
      <c r="L125" s="12">
        <v>170404</v>
      </c>
      <c r="M125" s="12">
        <v>0</v>
      </c>
      <c r="N125" s="12">
        <v>212488.80000000002</v>
      </c>
      <c r="O125" s="27">
        <f t="shared" si="23"/>
        <v>1352828.33</v>
      </c>
    </row>
    <row r="126" spans="1:15" ht="12">
      <c r="A126" s="3" t="s">
        <v>185</v>
      </c>
      <c r="B126" s="2" t="s">
        <v>186</v>
      </c>
      <c r="C126" s="10"/>
      <c r="D126" s="11">
        <v>460.36</v>
      </c>
      <c r="E126" s="11">
        <v>0</v>
      </c>
      <c r="F126" s="11">
        <v>0</v>
      </c>
      <c r="G126" s="12">
        <v>0</v>
      </c>
      <c r="H126" s="12">
        <v>0</v>
      </c>
      <c r="I126" s="12">
        <v>0</v>
      </c>
      <c r="J126" s="12">
        <v>450</v>
      </c>
      <c r="K126" s="12">
        <v>0</v>
      </c>
      <c r="L126" s="12">
        <v>450</v>
      </c>
      <c r="M126" s="12">
        <v>1000</v>
      </c>
      <c r="N126" s="12">
        <v>450</v>
      </c>
      <c r="O126" s="27">
        <f t="shared" si="23"/>
        <v>2810.36</v>
      </c>
    </row>
    <row r="127" spans="1:15" ht="12">
      <c r="A127" s="3" t="s">
        <v>187</v>
      </c>
      <c r="B127" s="2" t="s">
        <v>188</v>
      </c>
      <c r="C127" s="10">
        <v>1827</v>
      </c>
      <c r="D127" s="11">
        <v>44741.200000000004</v>
      </c>
      <c r="E127" s="11">
        <v>502059.85</v>
      </c>
      <c r="F127" s="11">
        <v>423938.34</v>
      </c>
      <c r="G127" s="12">
        <v>793395.92</v>
      </c>
      <c r="H127" s="12">
        <v>924072.98</v>
      </c>
      <c r="I127" s="12">
        <v>1274303.15</v>
      </c>
      <c r="J127" s="12">
        <v>1043426.39</v>
      </c>
      <c r="K127" s="12">
        <v>0</v>
      </c>
      <c r="L127" s="12">
        <v>182190.74</v>
      </c>
      <c r="M127" s="12">
        <v>304275.9</v>
      </c>
      <c r="N127" s="12">
        <v>1424666.77</v>
      </c>
      <c r="O127" s="27">
        <f t="shared" si="23"/>
        <v>6918898.24</v>
      </c>
    </row>
    <row r="128" spans="3:15" ht="12.75" thickBot="1">
      <c r="C128" s="21">
        <f aca="true" t="shared" si="24" ref="C128:K128">SUM(C121:C127)</f>
        <v>1827</v>
      </c>
      <c r="D128" s="21">
        <f t="shared" si="24"/>
        <v>3498869.6</v>
      </c>
      <c r="E128" s="21">
        <f t="shared" si="24"/>
        <v>3626179.12</v>
      </c>
      <c r="F128" s="21">
        <f t="shared" si="24"/>
        <v>2433174.3000000003</v>
      </c>
      <c r="G128" s="21">
        <f t="shared" si="24"/>
        <v>3183716.48</v>
      </c>
      <c r="H128" s="21">
        <f t="shared" si="24"/>
        <v>3347869.7199999997</v>
      </c>
      <c r="I128" s="21">
        <f t="shared" si="24"/>
        <v>3376023.35</v>
      </c>
      <c r="J128" s="21">
        <f t="shared" si="24"/>
        <v>4214511.66</v>
      </c>
      <c r="K128" s="21">
        <f t="shared" si="24"/>
        <v>0</v>
      </c>
      <c r="L128" s="21">
        <f>SUM(L121:L127)</f>
        <v>1199266.85</v>
      </c>
      <c r="M128" s="21">
        <f>SUM(M121:M127)</f>
        <v>3221913.76</v>
      </c>
      <c r="N128" s="21">
        <f>SUM(N121:N127)</f>
        <v>5182951.12</v>
      </c>
      <c r="O128" s="22">
        <f>SUM(O121:O127)</f>
        <v>33286302.96</v>
      </c>
    </row>
    <row r="129" spans="3:15" ht="12.75" thickTop="1">
      <c r="C129" s="23"/>
      <c r="D129" s="11"/>
      <c r="E129" s="11"/>
      <c r="F129" s="11"/>
      <c r="G129" s="12"/>
      <c r="H129" s="12"/>
      <c r="I129" s="12"/>
      <c r="J129" s="12"/>
      <c r="K129" s="12"/>
      <c r="L129" s="12"/>
      <c r="M129" s="12"/>
      <c r="N129" s="12"/>
      <c r="O129" s="26"/>
    </row>
    <row r="130" spans="1:15" ht="24">
      <c r="A130" s="3" t="s">
        <v>189</v>
      </c>
      <c r="B130" s="2" t="s">
        <v>190</v>
      </c>
      <c r="C130" s="10"/>
      <c r="D130" s="11"/>
      <c r="E130" s="11"/>
      <c r="F130" s="11"/>
      <c r="G130" s="12"/>
      <c r="H130" s="12"/>
      <c r="I130" s="12"/>
      <c r="J130" s="12"/>
      <c r="K130" s="12"/>
      <c r="L130" s="12"/>
      <c r="M130" s="12"/>
      <c r="N130" s="12"/>
      <c r="O130" s="26"/>
    </row>
    <row r="131" spans="1:15" ht="24">
      <c r="A131" s="3" t="s">
        <v>191</v>
      </c>
      <c r="B131" s="2" t="s">
        <v>192</v>
      </c>
      <c r="C131" s="10">
        <v>42108</v>
      </c>
      <c r="D131" s="11">
        <v>661905.19</v>
      </c>
      <c r="E131" s="11">
        <v>985060.59</v>
      </c>
      <c r="F131" s="11">
        <v>516869.15</v>
      </c>
      <c r="G131" s="12">
        <v>343425.19</v>
      </c>
      <c r="H131" s="12">
        <v>1429659.99</v>
      </c>
      <c r="I131" s="12">
        <v>1865663.99</v>
      </c>
      <c r="J131" s="12">
        <v>2555825.96</v>
      </c>
      <c r="K131" s="12">
        <v>0</v>
      </c>
      <c r="L131" s="12">
        <v>268973.06</v>
      </c>
      <c r="M131" s="12">
        <v>168606</v>
      </c>
      <c r="N131" s="12">
        <v>578713.12</v>
      </c>
      <c r="O131" s="27">
        <f aca="true" t="shared" si="25" ref="O131:O139">SUM(C131:N131)</f>
        <v>9416810.239999998</v>
      </c>
    </row>
    <row r="132" spans="1:15" ht="24">
      <c r="A132" s="3" t="s">
        <v>193</v>
      </c>
      <c r="B132" s="2" t="s">
        <v>194</v>
      </c>
      <c r="C132" s="10">
        <v>15022</v>
      </c>
      <c r="D132" s="11">
        <v>142042</v>
      </c>
      <c r="E132" s="11">
        <v>147732.96</v>
      </c>
      <c r="F132" s="11">
        <v>167492.4</v>
      </c>
      <c r="G132" s="12">
        <v>122229.2</v>
      </c>
      <c r="H132" s="12">
        <v>103959.2</v>
      </c>
      <c r="I132" s="12">
        <v>226079.6</v>
      </c>
      <c r="J132" s="12">
        <v>402647.60000000003</v>
      </c>
      <c r="K132" s="12">
        <v>0</v>
      </c>
      <c r="L132" s="12">
        <v>117856</v>
      </c>
      <c r="M132" s="12">
        <v>68556</v>
      </c>
      <c r="N132" s="12">
        <v>263290.99</v>
      </c>
      <c r="O132" s="27">
        <f t="shared" si="25"/>
        <v>1776907.95</v>
      </c>
    </row>
    <row r="133" spans="1:15" ht="24">
      <c r="A133" s="3" t="s">
        <v>195</v>
      </c>
      <c r="B133" s="2" t="s">
        <v>196</v>
      </c>
      <c r="C133" s="10">
        <v>49532</v>
      </c>
      <c r="D133" s="11">
        <v>271904</v>
      </c>
      <c r="E133" s="11">
        <v>1727032.85</v>
      </c>
      <c r="F133" s="11">
        <v>809100</v>
      </c>
      <c r="G133" s="12">
        <v>742219.42</v>
      </c>
      <c r="H133" s="12">
        <v>695809.42</v>
      </c>
      <c r="I133" s="12">
        <v>557056</v>
      </c>
      <c r="J133" s="12">
        <v>1120405</v>
      </c>
      <c r="K133" s="12">
        <v>0</v>
      </c>
      <c r="L133" s="12">
        <v>194862</v>
      </c>
      <c r="M133" s="12">
        <v>692938.39</v>
      </c>
      <c r="N133" s="12">
        <v>1478990.07</v>
      </c>
      <c r="O133" s="27">
        <f t="shared" si="25"/>
        <v>8339849.15</v>
      </c>
    </row>
    <row r="134" spans="1:15" ht="12">
      <c r="A134" s="3" t="s">
        <v>197</v>
      </c>
      <c r="B134" s="2" t="s">
        <v>198</v>
      </c>
      <c r="C134" s="10"/>
      <c r="D134" s="11">
        <v>26549.2</v>
      </c>
      <c r="E134" s="11">
        <v>657879.06</v>
      </c>
      <c r="F134" s="11">
        <v>184577.96</v>
      </c>
      <c r="G134" s="12">
        <v>366338.75</v>
      </c>
      <c r="H134" s="12">
        <v>320642.24</v>
      </c>
      <c r="I134" s="12">
        <v>234075.78</v>
      </c>
      <c r="J134" s="12">
        <v>1285587.98</v>
      </c>
      <c r="K134" s="12">
        <v>0</v>
      </c>
      <c r="L134" s="12">
        <v>6030</v>
      </c>
      <c r="M134" s="12">
        <v>133022</v>
      </c>
      <c r="N134" s="12">
        <v>2811450.08</v>
      </c>
      <c r="O134" s="27">
        <f t="shared" si="25"/>
        <v>6026153.05</v>
      </c>
    </row>
    <row r="135" spans="1:15" ht="12">
      <c r="A135" s="3" t="s">
        <v>199</v>
      </c>
      <c r="B135" s="2" t="s">
        <v>200</v>
      </c>
      <c r="C135" s="10">
        <v>31726</v>
      </c>
      <c r="D135" s="11">
        <v>117334</v>
      </c>
      <c r="E135" s="11">
        <v>63394</v>
      </c>
      <c r="F135" s="11">
        <v>180111.12</v>
      </c>
      <c r="G135" s="12">
        <v>187920</v>
      </c>
      <c r="H135" s="12">
        <v>78300</v>
      </c>
      <c r="I135" s="12">
        <v>215485.68</v>
      </c>
      <c r="J135" s="12">
        <v>78300</v>
      </c>
      <c r="K135" s="12">
        <v>0</v>
      </c>
      <c r="L135" s="12">
        <v>179489.12</v>
      </c>
      <c r="M135" s="12">
        <v>84564</v>
      </c>
      <c r="N135" s="12">
        <v>582564</v>
      </c>
      <c r="O135" s="27">
        <f t="shared" si="25"/>
        <v>1799187.92</v>
      </c>
    </row>
    <row r="136" spans="1:15" ht="24">
      <c r="A136" s="3" t="s">
        <v>201</v>
      </c>
      <c r="B136" s="2" t="s">
        <v>202</v>
      </c>
      <c r="C136" s="10">
        <v>3190</v>
      </c>
      <c r="D136" s="11">
        <v>519878.21</v>
      </c>
      <c r="E136" s="11">
        <v>512668.05</v>
      </c>
      <c r="F136" s="11">
        <v>584126.43</v>
      </c>
      <c r="G136" s="12">
        <v>336198.93</v>
      </c>
      <c r="H136" s="12">
        <v>379446.82</v>
      </c>
      <c r="I136" s="12">
        <v>657194.56</v>
      </c>
      <c r="J136" s="12">
        <v>557659.15</v>
      </c>
      <c r="K136" s="12">
        <v>0</v>
      </c>
      <c r="L136" s="12">
        <v>169718.30000000002</v>
      </c>
      <c r="M136" s="12">
        <v>646925.63</v>
      </c>
      <c r="N136" s="12">
        <v>3184815.5300000003</v>
      </c>
      <c r="O136" s="27">
        <f t="shared" si="25"/>
        <v>7551821.61</v>
      </c>
    </row>
    <row r="137" spans="1:15" ht="12">
      <c r="A137" s="3" t="s">
        <v>203</v>
      </c>
      <c r="B137" s="2" t="s">
        <v>17</v>
      </c>
      <c r="C137" s="10"/>
      <c r="D137" s="11"/>
      <c r="E137" s="11"/>
      <c r="F137" s="11">
        <v>136880</v>
      </c>
      <c r="G137" s="12">
        <v>136880</v>
      </c>
      <c r="H137" s="12">
        <v>68440</v>
      </c>
      <c r="I137" s="12">
        <v>136880</v>
      </c>
      <c r="J137" s="12">
        <v>68440</v>
      </c>
      <c r="K137" s="12">
        <v>0</v>
      </c>
      <c r="L137" s="12">
        <v>0</v>
      </c>
      <c r="M137" s="12">
        <v>0</v>
      </c>
      <c r="N137" s="12">
        <v>246384</v>
      </c>
      <c r="O137" s="27">
        <f t="shared" si="25"/>
        <v>793904</v>
      </c>
    </row>
    <row r="138" spans="1:15" ht="12">
      <c r="A138" s="3" t="s">
        <v>204</v>
      </c>
      <c r="B138" s="2" t="s">
        <v>205</v>
      </c>
      <c r="C138" s="10">
        <v>6380</v>
      </c>
      <c r="D138" s="11">
        <v>1662776.82</v>
      </c>
      <c r="E138" s="11">
        <v>1233605.28</v>
      </c>
      <c r="F138" s="11">
        <v>1680537.31</v>
      </c>
      <c r="G138" s="12">
        <v>2168261.46</v>
      </c>
      <c r="H138" s="12">
        <v>1948286.38</v>
      </c>
      <c r="I138" s="12">
        <v>1970490.16</v>
      </c>
      <c r="J138" s="12">
        <v>2115173.6</v>
      </c>
      <c r="K138" s="12">
        <v>0</v>
      </c>
      <c r="L138" s="12">
        <v>57932.46</v>
      </c>
      <c r="M138" s="12">
        <v>2119652.54</v>
      </c>
      <c r="N138" s="12">
        <v>833352.02</v>
      </c>
      <c r="O138" s="27">
        <f t="shared" si="25"/>
        <v>15796448.030000001</v>
      </c>
    </row>
    <row r="139" spans="1:15" ht="24">
      <c r="A139" s="3" t="s">
        <v>206</v>
      </c>
      <c r="B139" s="2" t="s">
        <v>207</v>
      </c>
      <c r="C139" s="10">
        <v>596194</v>
      </c>
      <c r="D139" s="11">
        <v>1745113.92</v>
      </c>
      <c r="E139" s="11">
        <v>1174265.88</v>
      </c>
      <c r="F139" s="11">
        <v>1679583.96</v>
      </c>
      <c r="G139" s="12">
        <v>1566341.8800000001</v>
      </c>
      <c r="H139" s="12">
        <v>1575324.44</v>
      </c>
      <c r="I139" s="12">
        <v>1537792.72</v>
      </c>
      <c r="J139" s="12">
        <v>2486228.75</v>
      </c>
      <c r="K139" s="12">
        <v>0</v>
      </c>
      <c r="L139" s="12">
        <v>2572686</v>
      </c>
      <c r="M139" s="12">
        <v>1552967.77</v>
      </c>
      <c r="N139" s="12">
        <v>1723755.52</v>
      </c>
      <c r="O139" s="27">
        <f t="shared" si="25"/>
        <v>18210254.84</v>
      </c>
    </row>
    <row r="140" spans="3:15" ht="12.75" thickBot="1">
      <c r="C140" s="21">
        <f aca="true" t="shared" si="26" ref="C140:K140">SUM(C130:C139)</f>
        <v>744152</v>
      </c>
      <c r="D140" s="21">
        <f t="shared" si="26"/>
        <v>5147503.34</v>
      </c>
      <c r="E140" s="21">
        <f t="shared" si="26"/>
        <v>6501638.67</v>
      </c>
      <c r="F140" s="21">
        <f t="shared" si="26"/>
        <v>5939278.33</v>
      </c>
      <c r="G140" s="21">
        <f t="shared" si="26"/>
        <v>5969814.83</v>
      </c>
      <c r="H140" s="21">
        <f t="shared" si="26"/>
        <v>6599868.489999998</v>
      </c>
      <c r="I140" s="21">
        <f t="shared" si="26"/>
        <v>7400718.489999999</v>
      </c>
      <c r="J140" s="21">
        <f t="shared" si="26"/>
        <v>10670268.040000001</v>
      </c>
      <c r="K140" s="21">
        <f t="shared" si="26"/>
        <v>0</v>
      </c>
      <c r="L140" s="21">
        <f>SUM(L130:L139)</f>
        <v>3567546.94</v>
      </c>
      <c r="M140" s="21">
        <f>SUM(M130:M139)</f>
        <v>5467232.33</v>
      </c>
      <c r="N140" s="21">
        <f>SUM(N130:N139)</f>
        <v>11703315.329999998</v>
      </c>
      <c r="O140" s="22">
        <f>SUM(O131:O139)</f>
        <v>69711336.78999999</v>
      </c>
    </row>
    <row r="141" spans="3:15" ht="12.75" thickTop="1">
      <c r="C141" s="23"/>
      <c r="D141" s="11"/>
      <c r="E141" s="11"/>
      <c r="F141" s="11"/>
      <c r="G141" s="12"/>
      <c r="H141" s="12"/>
      <c r="I141" s="12"/>
      <c r="J141" s="12"/>
      <c r="K141" s="12"/>
      <c r="L141" s="12"/>
      <c r="M141" s="12"/>
      <c r="N141" s="12"/>
      <c r="O141" s="26"/>
    </row>
    <row r="142" spans="1:15" ht="12">
      <c r="A142" s="3" t="s">
        <v>208</v>
      </c>
      <c r="B142" s="2" t="s">
        <v>209</v>
      </c>
      <c r="C142" s="10"/>
      <c r="D142" s="11"/>
      <c r="E142" s="11"/>
      <c r="F142" s="11"/>
      <c r="G142" s="12"/>
      <c r="H142" s="12"/>
      <c r="I142" s="12"/>
      <c r="J142" s="12"/>
      <c r="K142" s="12"/>
      <c r="L142" s="12"/>
      <c r="M142" s="12"/>
      <c r="N142" s="12"/>
      <c r="O142" s="26"/>
    </row>
    <row r="143" spans="1:15" ht="12">
      <c r="A143" s="3" t="s">
        <v>210</v>
      </c>
      <c r="B143" s="2" t="s">
        <v>211</v>
      </c>
      <c r="C143" s="10">
        <v>0.06</v>
      </c>
      <c r="D143" s="11">
        <v>1393317.91</v>
      </c>
      <c r="E143" s="11">
        <v>164975.54</v>
      </c>
      <c r="F143" s="11">
        <v>191345.1</v>
      </c>
      <c r="G143" s="12">
        <v>214142.56</v>
      </c>
      <c r="H143" s="12">
        <v>181036.01</v>
      </c>
      <c r="I143" s="12">
        <v>140574.99</v>
      </c>
      <c r="J143" s="12">
        <v>197196.06</v>
      </c>
      <c r="K143" s="12">
        <v>388.09000000000003</v>
      </c>
      <c r="L143" s="12">
        <v>358624.19</v>
      </c>
      <c r="M143" s="12">
        <v>108243.11</v>
      </c>
      <c r="N143" s="12">
        <v>506983.12</v>
      </c>
      <c r="O143" s="27">
        <f aca="true" t="shared" si="27" ref="O143:O149">SUM(C143:N143)</f>
        <v>3456826.7399999998</v>
      </c>
    </row>
    <row r="144" spans="1:15" ht="24">
      <c r="A144" s="3" t="s">
        <v>212</v>
      </c>
      <c r="B144" s="2" t="s">
        <v>213</v>
      </c>
      <c r="C144" s="10"/>
      <c r="D144" s="11">
        <v>148894.7</v>
      </c>
      <c r="E144" s="11">
        <v>323176.7</v>
      </c>
      <c r="F144" s="11">
        <v>0</v>
      </c>
      <c r="G144" s="12">
        <v>327554.54</v>
      </c>
      <c r="H144" s="12">
        <v>0</v>
      </c>
      <c r="I144" s="12">
        <v>163342.73</v>
      </c>
      <c r="J144" s="12">
        <v>539486.07</v>
      </c>
      <c r="K144" s="12">
        <v>0</v>
      </c>
      <c r="L144" s="12">
        <v>0</v>
      </c>
      <c r="M144" s="12">
        <v>358184.56</v>
      </c>
      <c r="N144" s="12">
        <v>318533.77</v>
      </c>
      <c r="O144" s="27">
        <f t="shared" si="27"/>
        <v>2179173.07</v>
      </c>
    </row>
    <row r="145" spans="1:15" ht="12">
      <c r="A145" s="3" t="s">
        <v>214</v>
      </c>
      <c r="B145" s="2" t="s">
        <v>215</v>
      </c>
      <c r="C145" s="10"/>
      <c r="D145" s="11">
        <v>0</v>
      </c>
      <c r="E145" s="11">
        <v>0</v>
      </c>
      <c r="F145" s="11">
        <v>3304.84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3309.4500000000003</v>
      </c>
      <c r="O145" s="27">
        <f t="shared" si="27"/>
        <v>6614.290000000001</v>
      </c>
    </row>
    <row r="146" spans="1:15" ht="12">
      <c r="A146" s="3" t="s">
        <v>216</v>
      </c>
      <c r="B146" s="2" t="s">
        <v>217</v>
      </c>
      <c r="C146" s="10"/>
      <c r="D146" s="11">
        <v>132895.15</v>
      </c>
      <c r="E146" s="11">
        <v>233685.72</v>
      </c>
      <c r="F146" s="11">
        <v>1707842.54</v>
      </c>
      <c r="G146" s="12">
        <v>148583.24</v>
      </c>
      <c r="H146" s="12">
        <v>127600</v>
      </c>
      <c r="I146" s="12">
        <v>113788.49</v>
      </c>
      <c r="J146" s="12">
        <v>599584.57</v>
      </c>
      <c r="K146" s="12">
        <v>0</v>
      </c>
      <c r="L146" s="12">
        <v>10191.48</v>
      </c>
      <c r="M146" s="12">
        <v>1108380.38</v>
      </c>
      <c r="N146" s="12">
        <v>319000</v>
      </c>
      <c r="O146" s="27">
        <f t="shared" si="27"/>
        <v>4501551.57</v>
      </c>
    </row>
    <row r="147" spans="1:15" ht="12">
      <c r="A147" s="3" t="s">
        <v>218</v>
      </c>
      <c r="B147" s="2" t="s">
        <v>219</v>
      </c>
      <c r="C147" s="10"/>
      <c r="D147" s="11">
        <v>0</v>
      </c>
      <c r="E147" s="11">
        <v>0</v>
      </c>
      <c r="F147" s="3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27">
        <f t="shared" si="27"/>
        <v>0</v>
      </c>
    </row>
    <row r="148" spans="1:15" ht="12">
      <c r="A148" s="3" t="s">
        <v>220</v>
      </c>
      <c r="B148" s="2" t="s">
        <v>221</v>
      </c>
      <c r="C148" s="10"/>
      <c r="D148" s="11">
        <v>0</v>
      </c>
      <c r="E148" s="11">
        <v>0</v>
      </c>
      <c r="F148" s="11">
        <v>0</v>
      </c>
      <c r="G148" s="12">
        <v>361.92</v>
      </c>
      <c r="H148" s="12">
        <v>424791.9</v>
      </c>
      <c r="I148" s="12">
        <v>304474.18</v>
      </c>
      <c r="J148" s="12">
        <v>254149.62</v>
      </c>
      <c r="K148" s="12">
        <v>0</v>
      </c>
      <c r="L148" s="12">
        <v>55100</v>
      </c>
      <c r="M148" s="12">
        <v>0</v>
      </c>
      <c r="N148" s="12">
        <v>0</v>
      </c>
      <c r="O148" s="27">
        <f t="shared" si="27"/>
        <v>1038877.62</v>
      </c>
    </row>
    <row r="149" spans="1:15" ht="24">
      <c r="A149" s="3" t="s">
        <v>222</v>
      </c>
      <c r="B149" s="2" t="s">
        <v>223</v>
      </c>
      <c r="C149" s="10"/>
      <c r="D149" s="11">
        <v>1078198.26</v>
      </c>
      <c r="E149" s="11">
        <v>927281.13</v>
      </c>
      <c r="F149" s="11">
        <v>704346.32</v>
      </c>
      <c r="G149" s="12">
        <v>301909.15</v>
      </c>
      <c r="H149" s="12">
        <v>1186145.53</v>
      </c>
      <c r="I149" s="12">
        <v>1002106.52</v>
      </c>
      <c r="J149" s="12">
        <v>812533.9500000001</v>
      </c>
      <c r="K149" s="12">
        <v>0</v>
      </c>
      <c r="L149" s="12">
        <v>20655.64</v>
      </c>
      <c r="M149" s="12">
        <v>49235.05</v>
      </c>
      <c r="N149" s="12">
        <v>68042.9</v>
      </c>
      <c r="O149" s="27">
        <f t="shared" si="27"/>
        <v>6150454.45</v>
      </c>
    </row>
    <row r="150" spans="3:15" ht="12.75" thickBot="1">
      <c r="C150" s="21">
        <f>SUM(C143)</f>
        <v>0.06</v>
      </c>
      <c r="D150" s="21">
        <f aca="true" t="shared" si="28" ref="D150:K150">SUM(D143:D149)</f>
        <v>2753306.0199999996</v>
      </c>
      <c r="E150" s="21">
        <f t="shared" si="28"/>
        <v>1649119.0899999999</v>
      </c>
      <c r="F150" s="21">
        <f t="shared" si="28"/>
        <v>2606838.8</v>
      </c>
      <c r="G150" s="21">
        <f t="shared" si="28"/>
        <v>992551.41</v>
      </c>
      <c r="H150" s="21">
        <f t="shared" si="28"/>
        <v>1919573.44</v>
      </c>
      <c r="I150" s="21">
        <f t="shared" si="28"/>
        <v>1724286.91</v>
      </c>
      <c r="J150" s="21">
        <f t="shared" si="28"/>
        <v>2402950.27</v>
      </c>
      <c r="K150" s="21">
        <f t="shared" si="28"/>
        <v>388.09000000000003</v>
      </c>
      <c r="L150" s="21">
        <f>SUM(L143:L149)</f>
        <v>444571.31</v>
      </c>
      <c r="M150" s="21">
        <f>SUM(M143:M149)</f>
        <v>1624043.0999999999</v>
      </c>
      <c r="N150" s="21">
        <f>SUM(N143:N149)</f>
        <v>1215869.2399999998</v>
      </c>
      <c r="O150" s="22">
        <f>SUM(O143:O149)</f>
        <v>17333497.74</v>
      </c>
    </row>
    <row r="151" spans="3:15" ht="12.75" thickTop="1">
      <c r="C151" s="23"/>
      <c r="D151" s="11"/>
      <c r="E151" s="11"/>
      <c r="F151" s="11"/>
      <c r="G151" s="12"/>
      <c r="H151" s="12"/>
      <c r="I151" s="12"/>
      <c r="J151" s="12"/>
      <c r="K151" s="12"/>
      <c r="L151" s="12"/>
      <c r="M151" s="12"/>
      <c r="N151" s="12"/>
      <c r="O151" s="26"/>
    </row>
    <row r="152" spans="1:15" ht="24">
      <c r="A152" s="3" t="s">
        <v>224</v>
      </c>
      <c r="B152" s="2" t="s">
        <v>225</v>
      </c>
      <c r="C152" s="10"/>
      <c r="D152" s="11"/>
      <c r="E152" s="11"/>
      <c r="F152" s="11"/>
      <c r="G152" s="12"/>
      <c r="H152" s="12"/>
      <c r="I152" s="12"/>
      <c r="J152" s="12"/>
      <c r="K152" s="12"/>
      <c r="L152" s="12"/>
      <c r="M152" s="12"/>
      <c r="N152" s="12"/>
      <c r="O152" s="26"/>
    </row>
    <row r="153" spans="1:15" ht="24">
      <c r="A153" s="3" t="s">
        <v>226</v>
      </c>
      <c r="B153" s="2" t="s">
        <v>227</v>
      </c>
      <c r="C153" s="10"/>
      <c r="D153" s="11">
        <v>432805.47000000003</v>
      </c>
      <c r="E153" s="12">
        <v>1174020.26</v>
      </c>
      <c r="F153" s="12">
        <v>922961.79</v>
      </c>
      <c r="G153" s="12">
        <v>764532.42</v>
      </c>
      <c r="H153" s="12">
        <v>1475955.64</v>
      </c>
      <c r="I153" s="12">
        <v>3014489.98</v>
      </c>
      <c r="J153" s="12">
        <v>2743984.19</v>
      </c>
      <c r="K153" s="12">
        <v>0</v>
      </c>
      <c r="L153" s="12">
        <v>256971.93</v>
      </c>
      <c r="M153" s="12">
        <v>791188.88</v>
      </c>
      <c r="N153" s="12">
        <v>2239743.62</v>
      </c>
      <c r="O153" s="27">
        <f aca="true" t="shared" si="29" ref="O153:O161">SUM(C153:N153)</f>
        <v>13816654.18</v>
      </c>
    </row>
    <row r="154" spans="1:15" ht="24">
      <c r="A154" s="3" t="s">
        <v>228</v>
      </c>
      <c r="B154" s="2" t="s">
        <v>229</v>
      </c>
      <c r="C154" s="10"/>
      <c r="D154" s="11">
        <v>7615.400000000001</v>
      </c>
      <c r="E154" s="12">
        <v>129661.07</v>
      </c>
      <c r="F154" s="12">
        <v>186505.32</v>
      </c>
      <c r="G154" s="12">
        <v>264676.17</v>
      </c>
      <c r="H154" s="12">
        <v>270245.18</v>
      </c>
      <c r="I154" s="12">
        <v>660897.03</v>
      </c>
      <c r="J154" s="12">
        <v>265691.48</v>
      </c>
      <c r="K154" s="12">
        <v>4655.42</v>
      </c>
      <c r="L154" s="12">
        <v>20157.32</v>
      </c>
      <c r="M154" s="12">
        <v>171078.53</v>
      </c>
      <c r="N154" s="12">
        <v>484964.76</v>
      </c>
      <c r="O154" s="27">
        <f t="shared" si="29"/>
        <v>2466147.6799999997</v>
      </c>
    </row>
    <row r="155" spans="1:15" ht="24">
      <c r="A155" s="3" t="s">
        <v>230</v>
      </c>
      <c r="B155" s="2" t="s">
        <v>231</v>
      </c>
      <c r="C155" s="10"/>
      <c r="D155" s="11">
        <v>4884.99</v>
      </c>
      <c r="E155" s="12">
        <v>1647209.69</v>
      </c>
      <c r="F155" s="12">
        <v>174</v>
      </c>
      <c r="G155" s="12">
        <v>109398.56</v>
      </c>
      <c r="H155" s="12">
        <v>28781.95</v>
      </c>
      <c r="I155" s="12">
        <v>9152.1</v>
      </c>
      <c r="J155" s="12">
        <v>55932.67</v>
      </c>
      <c r="K155" s="12">
        <v>0</v>
      </c>
      <c r="L155" s="12">
        <v>0</v>
      </c>
      <c r="M155" s="12">
        <v>9495.35</v>
      </c>
      <c r="N155" s="12">
        <v>569503.74</v>
      </c>
      <c r="O155" s="27">
        <f t="shared" si="29"/>
        <v>2434533.05</v>
      </c>
    </row>
    <row r="156" spans="1:15" ht="24">
      <c r="A156" s="3" t="s">
        <v>232</v>
      </c>
      <c r="B156" s="2" t="s">
        <v>233</v>
      </c>
      <c r="C156" s="10"/>
      <c r="D156" s="11">
        <v>0</v>
      </c>
      <c r="E156" s="12">
        <v>0</v>
      </c>
      <c r="F156" s="12">
        <v>1102</v>
      </c>
      <c r="G156" s="12">
        <v>1624</v>
      </c>
      <c r="H156" s="12">
        <v>9280</v>
      </c>
      <c r="I156" s="12">
        <v>11020</v>
      </c>
      <c r="J156" s="12">
        <v>2552</v>
      </c>
      <c r="K156" s="12">
        <v>0</v>
      </c>
      <c r="L156" s="12">
        <v>0</v>
      </c>
      <c r="M156" s="12">
        <v>5392.84</v>
      </c>
      <c r="N156" s="12">
        <v>1829.32</v>
      </c>
      <c r="O156" s="27">
        <f t="shared" si="29"/>
        <v>32800.16</v>
      </c>
    </row>
    <row r="157" spans="1:15" ht="12">
      <c r="A157" s="3" t="s">
        <v>234</v>
      </c>
      <c r="B157" s="2" t="s">
        <v>235</v>
      </c>
      <c r="C157" s="10"/>
      <c r="D157" s="11">
        <v>90379.97</v>
      </c>
      <c r="E157" s="12">
        <v>1659713.69</v>
      </c>
      <c r="F157" s="12">
        <v>2917798.59</v>
      </c>
      <c r="G157" s="12">
        <v>1427717.12</v>
      </c>
      <c r="H157" s="12">
        <v>2075743.42</v>
      </c>
      <c r="I157" s="12">
        <v>2344621.08</v>
      </c>
      <c r="J157" s="12">
        <v>207283.64</v>
      </c>
      <c r="K157" s="12">
        <v>0</v>
      </c>
      <c r="L157" s="12">
        <v>17845.9</v>
      </c>
      <c r="M157" s="12">
        <v>1053613.8</v>
      </c>
      <c r="N157" s="12">
        <v>3615940.81</v>
      </c>
      <c r="O157" s="27">
        <f t="shared" si="29"/>
        <v>15410658.020000003</v>
      </c>
    </row>
    <row r="158" spans="1:15" ht="24">
      <c r="A158" s="3" t="s">
        <v>236</v>
      </c>
      <c r="B158" s="2" t="s">
        <v>237</v>
      </c>
      <c r="C158" s="10"/>
      <c r="D158" s="11">
        <v>0</v>
      </c>
      <c r="E158" s="12">
        <v>0</v>
      </c>
      <c r="F158" s="12">
        <v>8265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27">
        <f t="shared" si="29"/>
        <v>8265</v>
      </c>
    </row>
    <row r="159" spans="1:15" ht="24">
      <c r="A159" s="3" t="s">
        <v>238</v>
      </c>
      <c r="B159" s="2" t="s">
        <v>239</v>
      </c>
      <c r="C159" s="10"/>
      <c r="D159" s="11">
        <v>1496191.2</v>
      </c>
      <c r="E159" s="12">
        <v>2839088.3000000003</v>
      </c>
      <c r="F159" s="12">
        <v>5023418.31</v>
      </c>
      <c r="G159" s="12">
        <v>1522787.52</v>
      </c>
      <c r="H159" s="12">
        <v>2641810.22</v>
      </c>
      <c r="I159" s="12">
        <v>4122079.42</v>
      </c>
      <c r="J159" s="12">
        <v>1708102.36</v>
      </c>
      <c r="K159" s="12">
        <v>0</v>
      </c>
      <c r="L159" s="12">
        <v>17400</v>
      </c>
      <c r="M159" s="12">
        <v>788104.56</v>
      </c>
      <c r="N159" s="12">
        <v>3232527.43</v>
      </c>
      <c r="O159" s="27">
        <f t="shared" si="29"/>
        <v>23391509.319999997</v>
      </c>
    </row>
    <row r="160" spans="1:15" ht="13.5" customHeight="1">
      <c r="A160" s="3" t="s">
        <v>240</v>
      </c>
      <c r="B160" s="2" t="s">
        <v>241</v>
      </c>
      <c r="C160" s="10">
        <v>117</v>
      </c>
      <c r="D160" s="11">
        <v>6644118.08</v>
      </c>
      <c r="E160" s="12">
        <v>5606539.11</v>
      </c>
      <c r="F160" s="12">
        <v>7013812.71</v>
      </c>
      <c r="G160" s="12">
        <v>7573361.2700000005</v>
      </c>
      <c r="H160" s="12">
        <v>6121620.74</v>
      </c>
      <c r="I160" s="12">
        <v>7430484.09</v>
      </c>
      <c r="J160" s="12">
        <v>11647862.1</v>
      </c>
      <c r="K160" s="12">
        <v>1977839.93</v>
      </c>
      <c r="L160" s="12">
        <v>3777152.73</v>
      </c>
      <c r="M160" s="12">
        <v>11249108.3</v>
      </c>
      <c r="N160" s="12">
        <v>5708701.69</v>
      </c>
      <c r="O160" s="27">
        <f t="shared" si="29"/>
        <v>74750717.75</v>
      </c>
    </row>
    <row r="161" spans="1:15" ht="12">
      <c r="A161" s="3" t="s">
        <v>242</v>
      </c>
      <c r="B161" s="2" t="s">
        <v>243</v>
      </c>
      <c r="C161" s="10"/>
      <c r="D161" s="11">
        <v>495091.14</v>
      </c>
      <c r="E161" s="12">
        <v>3055502.59</v>
      </c>
      <c r="F161" s="12">
        <v>3942582.79</v>
      </c>
      <c r="G161" s="12">
        <v>7643143.57</v>
      </c>
      <c r="H161" s="12">
        <v>6644144.8</v>
      </c>
      <c r="I161" s="12">
        <v>7901254.72</v>
      </c>
      <c r="J161" s="12">
        <v>10975125.96</v>
      </c>
      <c r="K161" s="12">
        <v>0</v>
      </c>
      <c r="L161" s="12">
        <v>2771945.7</v>
      </c>
      <c r="M161" s="12">
        <v>5918447.92</v>
      </c>
      <c r="N161" s="12">
        <v>3815751.22</v>
      </c>
      <c r="O161" s="27">
        <f t="shared" si="29"/>
        <v>53162990.410000004</v>
      </c>
    </row>
    <row r="162" spans="3:15" ht="12.75" thickBot="1">
      <c r="C162" s="21">
        <f>SUM(C160)</f>
        <v>117</v>
      </c>
      <c r="D162" s="21">
        <f aca="true" t="shared" si="30" ref="D162:K162">SUM(D153:D161)</f>
        <v>9171086.25</v>
      </c>
      <c r="E162" s="21">
        <f t="shared" si="30"/>
        <v>16111734.71</v>
      </c>
      <c r="F162" s="21">
        <f t="shared" si="30"/>
        <v>20016620.509999998</v>
      </c>
      <c r="G162" s="21">
        <f t="shared" si="30"/>
        <v>19307240.630000003</v>
      </c>
      <c r="H162" s="21">
        <f t="shared" si="30"/>
        <v>19267581.95</v>
      </c>
      <c r="I162" s="21">
        <f t="shared" si="30"/>
        <v>25493998.419999998</v>
      </c>
      <c r="J162" s="21">
        <f t="shared" si="30"/>
        <v>27606534.4</v>
      </c>
      <c r="K162" s="21">
        <f t="shared" si="30"/>
        <v>1982495.3499999999</v>
      </c>
      <c r="L162" s="21">
        <f>SUM(L153:L161)</f>
        <v>6861473.58</v>
      </c>
      <c r="M162" s="21">
        <f>SUM(M153:M161)</f>
        <v>19986430.18</v>
      </c>
      <c r="N162" s="21">
        <f>SUM(N153:N161)</f>
        <v>19668962.59</v>
      </c>
      <c r="O162" s="22">
        <f>SUM(O153:O161)</f>
        <v>185474275.57</v>
      </c>
    </row>
    <row r="163" spans="3:15" ht="12.75" thickTop="1">
      <c r="C163" s="23"/>
      <c r="D163" s="11"/>
      <c r="E163" s="11"/>
      <c r="F163" s="11"/>
      <c r="G163" s="12"/>
      <c r="H163" s="12"/>
      <c r="I163" s="12"/>
      <c r="J163" s="12"/>
      <c r="K163" s="12"/>
      <c r="L163" s="12"/>
      <c r="M163" s="12"/>
      <c r="N163" s="12"/>
      <c r="O163" s="27"/>
    </row>
    <row r="164" spans="1:15" ht="12">
      <c r="A164" s="3" t="s">
        <v>244</v>
      </c>
      <c r="B164" s="2" t="s">
        <v>245</v>
      </c>
      <c r="C164" s="10"/>
      <c r="D164" s="11"/>
      <c r="E164" s="11"/>
      <c r="F164" s="11"/>
      <c r="G164" s="12"/>
      <c r="H164" s="12"/>
      <c r="I164" s="12"/>
      <c r="J164" s="12"/>
      <c r="K164" s="12"/>
      <c r="L164" s="12"/>
      <c r="M164" s="12"/>
      <c r="N164" s="12"/>
      <c r="O164" s="27"/>
    </row>
    <row r="165" spans="1:15" ht="12">
      <c r="A165" s="3" t="s">
        <v>246</v>
      </c>
      <c r="B165" s="2" t="s">
        <v>247</v>
      </c>
      <c r="C165" s="10">
        <v>5452</v>
      </c>
      <c r="D165" s="11">
        <v>1142437.84</v>
      </c>
      <c r="E165" s="11">
        <v>2785431.28</v>
      </c>
      <c r="F165" s="11">
        <v>1296507.75</v>
      </c>
      <c r="G165" s="12">
        <v>4127476.19</v>
      </c>
      <c r="H165" s="12">
        <v>3622588.98</v>
      </c>
      <c r="I165" s="12">
        <v>4630243.37</v>
      </c>
      <c r="J165" s="12">
        <v>7694799.08</v>
      </c>
      <c r="K165" s="12">
        <v>0</v>
      </c>
      <c r="L165" s="12">
        <v>290758.82</v>
      </c>
      <c r="M165" s="12">
        <v>1279476.4</v>
      </c>
      <c r="N165" s="12">
        <v>10045401.37</v>
      </c>
      <c r="O165" s="27">
        <f aca="true" t="shared" si="31" ref="O165:O171">SUM(C165:N165)</f>
        <v>36920573.08</v>
      </c>
    </row>
    <row r="166" spans="1:15" ht="24">
      <c r="A166" s="3" t="s">
        <v>248</v>
      </c>
      <c r="B166" s="2" t="s">
        <v>249</v>
      </c>
      <c r="C166" s="10"/>
      <c r="D166" s="11">
        <v>0</v>
      </c>
      <c r="E166" s="11">
        <v>0</v>
      </c>
      <c r="F166" s="11">
        <v>0</v>
      </c>
      <c r="G166" s="12">
        <v>192539.37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1466466.48</v>
      </c>
      <c r="O166" s="27">
        <f t="shared" si="31"/>
        <v>1659005.85</v>
      </c>
    </row>
    <row r="167" spans="1:15" ht="24">
      <c r="A167" s="3" t="s">
        <v>250</v>
      </c>
      <c r="B167" s="2" t="s">
        <v>251</v>
      </c>
      <c r="C167" s="10">
        <v>5800</v>
      </c>
      <c r="D167" s="11">
        <v>45820</v>
      </c>
      <c r="E167" s="11">
        <v>27980</v>
      </c>
      <c r="F167" s="11">
        <v>473180</v>
      </c>
      <c r="G167" s="12">
        <v>197518.04</v>
      </c>
      <c r="H167" s="12">
        <v>180900.45</v>
      </c>
      <c r="I167" s="12">
        <v>682256.02</v>
      </c>
      <c r="J167" s="12">
        <v>366972</v>
      </c>
      <c r="K167" s="12">
        <v>0</v>
      </c>
      <c r="L167" s="12">
        <v>71596</v>
      </c>
      <c r="M167" s="12">
        <v>216609</v>
      </c>
      <c r="N167" s="12">
        <v>141475</v>
      </c>
      <c r="O167" s="27">
        <f t="shared" si="31"/>
        <v>2410106.51</v>
      </c>
    </row>
    <row r="168" spans="1:15" ht="12">
      <c r="A168" s="3" t="s">
        <v>252</v>
      </c>
      <c r="B168" s="2" t="s">
        <v>253</v>
      </c>
      <c r="D168" s="11">
        <v>413</v>
      </c>
      <c r="E168" s="11">
        <v>212</v>
      </c>
      <c r="F168" s="11">
        <v>0</v>
      </c>
      <c r="G168" s="12">
        <v>185</v>
      </c>
      <c r="H168" s="12">
        <v>0</v>
      </c>
      <c r="I168" s="12">
        <v>176</v>
      </c>
      <c r="J168" s="12">
        <v>0</v>
      </c>
      <c r="K168" s="12">
        <v>0</v>
      </c>
      <c r="L168" s="12">
        <v>0</v>
      </c>
      <c r="M168" s="12">
        <v>0</v>
      </c>
      <c r="N168" s="12">
        <v>606</v>
      </c>
      <c r="O168" s="27">
        <f t="shared" si="31"/>
        <v>1592</v>
      </c>
    </row>
    <row r="169" spans="1:15" ht="12">
      <c r="A169" s="3" t="s">
        <v>254</v>
      </c>
      <c r="B169" s="2" t="s">
        <v>255</v>
      </c>
      <c r="D169" s="11"/>
      <c r="E169" s="11">
        <v>40600</v>
      </c>
      <c r="F169" s="11">
        <v>16147.2</v>
      </c>
      <c r="G169" s="12">
        <v>19720</v>
      </c>
      <c r="H169" s="12">
        <v>61480</v>
      </c>
      <c r="I169" s="12">
        <v>0</v>
      </c>
      <c r="J169" s="12">
        <v>0</v>
      </c>
      <c r="K169" s="12">
        <v>0</v>
      </c>
      <c r="L169" s="12">
        <v>0</v>
      </c>
      <c r="M169" s="12">
        <v>40600</v>
      </c>
      <c r="N169" s="12">
        <v>0</v>
      </c>
      <c r="O169" s="27">
        <f t="shared" si="31"/>
        <v>178547.2</v>
      </c>
    </row>
    <row r="170" spans="1:15" ht="12">
      <c r="A170" s="25" t="s">
        <v>256</v>
      </c>
      <c r="B170" s="25" t="s">
        <v>257</v>
      </c>
      <c r="D170" s="11"/>
      <c r="E170" s="11"/>
      <c r="G170" s="12">
        <v>58232</v>
      </c>
      <c r="H170" s="12">
        <v>64090</v>
      </c>
      <c r="I170" s="12">
        <v>107880</v>
      </c>
      <c r="J170" s="12">
        <v>174240</v>
      </c>
      <c r="K170" s="12">
        <v>0</v>
      </c>
      <c r="L170" s="12">
        <v>0</v>
      </c>
      <c r="M170" s="12">
        <v>49888.8</v>
      </c>
      <c r="N170" s="12">
        <v>1288670.91</v>
      </c>
      <c r="O170" s="27">
        <f t="shared" si="31"/>
        <v>1743001.71</v>
      </c>
    </row>
    <row r="171" spans="1:15" ht="12">
      <c r="A171" s="3" t="s">
        <v>258</v>
      </c>
      <c r="B171" s="2" t="s">
        <v>259</v>
      </c>
      <c r="D171" s="11"/>
      <c r="E171" s="11"/>
      <c r="F171" s="11">
        <v>34800</v>
      </c>
      <c r="G171" s="12"/>
      <c r="H171" s="12">
        <v>34800</v>
      </c>
      <c r="I171" s="12">
        <v>17400</v>
      </c>
      <c r="J171" s="12">
        <v>17400</v>
      </c>
      <c r="K171" s="12">
        <v>0</v>
      </c>
      <c r="L171" s="12">
        <v>17400</v>
      </c>
      <c r="M171" s="12">
        <v>17400</v>
      </c>
      <c r="N171" s="12">
        <v>34800</v>
      </c>
      <c r="O171" s="27">
        <f t="shared" si="31"/>
        <v>174000</v>
      </c>
    </row>
    <row r="172" spans="2:15" ht="12.75" thickBot="1">
      <c r="B172" s="3"/>
      <c r="C172" s="21">
        <f>SUM(C165:C168)</f>
        <v>11252</v>
      </c>
      <c r="D172" s="21">
        <f>SUM(D165:D168)</f>
        <v>1188670.84</v>
      </c>
      <c r="E172" s="21">
        <f>SUM(E165:E169)</f>
        <v>2854223.28</v>
      </c>
      <c r="F172" s="21">
        <f>SUM(F165:F171)</f>
        <v>1820634.95</v>
      </c>
      <c r="G172" s="21">
        <f>SUM(G165:G170)</f>
        <v>4595670.6</v>
      </c>
      <c r="H172" s="21">
        <f aca="true" t="shared" si="32" ref="H172:N172">SUM(H165:H171)</f>
        <v>3963859.43</v>
      </c>
      <c r="I172" s="21">
        <f t="shared" si="32"/>
        <v>5437955.390000001</v>
      </c>
      <c r="J172" s="21">
        <f t="shared" si="32"/>
        <v>8253411.08</v>
      </c>
      <c r="K172" s="21">
        <f t="shared" si="32"/>
        <v>0</v>
      </c>
      <c r="L172" s="21">
        <f t="shared" si="32"/>
        <v>379754.82</v>
      </c>
      <c r="M172" s="21">
        <f t="shared" si="32"/>
        <v>1603974.2</v>
      </c>
      <c r="N172" s="21">
        <f t="shared" si="32"/>
        <v>12977419.76</v>
      </c>
      <c r="O172" s="22">
        <f>SUM(O165:O171)</f>
        <v>43086826.35</v>
      </c>
    </row>
    <row r="173" spans="3:15" ht="12.75" thickTop="1">
      <c r="C173" s="23"/>
      <c r="D173" s="11"/>
      <c r="E173" s="11"/>
      <c r="F173" s="11"/>
      <c r="G173" s="12"/>
      <c r="H173" s="12"/>
      <c r="I173" s="12"/>
      <c r="J173" s="12"/>
      <c r="K173" s="12"/>
      <c r="L173" s="12"/>
      <c r="M173" s="12"/>
      <c r="N173" s="12"/>
      <c r="O173" s="27"/>
    </row>
    <row r="174" spans="1:15" ht="12">
      <c r="A174" s="3" t="s">
        <v>260</v>
      </c>
      <c r="B174" s="2" t="s">
        <v>261</v>
      </c>
      <c r="C174" s="10"/>
      <c r="D174" s="11"/>
      <c r="E174" s="11"/>
      <c r="F174" s="11"/>
      <c r="G174" s="12"/>
      <c r="H174" s="12"/>
      <c r="I174" s="12"/>
      <c r="J174" s="12"/>
      <c r="K174" s="12"/>
      <c r="L174" s="12"/>
      <c r="M174" s="12"/>
      <c r="N174" s="12"/>
      <c r="O174" s="26"/>
    </row>
    <row r="175" spans="1:15" ht="12">
      <c r="A175" s="3" t="s">
        <v>262</v>
      </c>
      <c r="B175" s="2" t="s">
        <v>263</v>
      </c>
      <c r="C175" s="10"/>
      <c r="D175" s="11">
        <v>168554.68</v>
      </c>
      <c r="E175" s="11">
        <v>317361.87</v>
      </c>
      <c r="F175" s="11">
        <v>257940.23</v>
      </c>
      <c r="G175" s="12">
        <v>173368.57</v>
      </c>
      <c r="H175" s="12">
        <v>192300.73</v>
      </c>
      <c r="I175" s="12">
        <v>178480.71</v>
      </c>
      <c r="J175" s="12">
        <v>107942.32</v>
      </c>
      <c r="K175" s="12">
        <v>0</v>
      </c>
      <c r="L175" s="12">
        <v>49035.770000000004</v>
      </c>
      <c r="M175" s="12">
        <v>111081.19</v>
      </c>
      <c r="N175" s="12">
        <v>258972.04</v>
      </c>
      <c r="O175" s="27">
        <f>SUM(C175:N175)</f>
        <v>1815038.11</v>
      </c>
    </row>
    <row r="176" spans="1:15" ht="12">
      <c r="A176" s="3" t="s">
        <v>264</v>
      </c>
      <c r="B176" s="2" t="s">
        <v>265</v>
      </c>
      <c r="C176" s="10">
        <v>1019</v>
      </c>
      <c r="D176" s="11">
        <v>11467</v>
      </c>
      <c r="E176" s="11">
        <v>22819.99</v>
      </c>
      <c r="F176" s="11">
        <v>8655.36</v>
      </c>
      <c r="G176" s="12">
        <v>27545.41</v>
      </c>
      <c r="H176" s="12">
        <v>13043.91</v>
      </c>
      <c r="I176" s="12">
        <v>21521.88</v>
      </c>
      <c r="J176" s="12">
        <v>10768.39</v>
      </c>
      <c r="K176" s="12">
        <v>0</v>
      </c>
      <c r="L176" s="12">
        <v>28</v>
      </c>
      <c r="M176" s="12">
        <v>3163.2200000000003</v>
      </c>
      <c r="N176" s="12">
        <v>12921.95</v>
      </c>
      <c r="O176" s="27">
        <f>SUM(C176:N176)</f>
        <v>132954.11000000002</v>
      </c>
    </row>
    <row r="177" spans="1:15" ht="12">
      <c r="A177" s="3" t="s">
        <v>266</v>
      </c>
      <c r="B177" s="2" t="s">
        <v>267</v>
      </c>
      <c r="C177" s="10">
        <v>504.69</v>
      </c>
      <c r="D177" s="11">
        <v>46664.13</v>
      </c>
      <c r="E177" s="11">
        <v>113284.67</v>
      </c>
      <c r="F177" s="11">
        <v>88409.15</v>
      </c>
      <c r="G177" s="12">
        <v>44795.05</v>
      </c>
      <c r="H177" s="12">
        <v>99631.08</v>
      </c>
      <c r="I177" s="12">
        <v>134942.93</v>
      </c>
      <c r="J177" s="12">
        <v>80936.66</v>
      </c>
      <c r="K177" s="12">
        <v>0</v>
      </c>
      <c r="L177" s="12">
        <v>27837.5</v>
      </c>
      <c r="M177" s="12">
        <v>21924.670000000002</v>
      </c>
      <c r="N177" s="12">
        <v>138361.97</v>
      </c>
      <c r="O177" s="27">
        <f>SUM(C177:N177)</f>
        <v>797292.5</v>
      </c>
    </row>
    <row r="178" spans="1:15" ht="12">
      <c r="A178" s="3" t="s">
        <v>268</v>
      </c>
      <c r="B178" s="2" t="s">
        <v>269</v>
      </c>
      <c r="C178" s="10"/>
      <c r="D178" s="11"/>
      <c r="E178" s="11">
        <v>18654.13</v>
      </c>
      <c r="F178" s="11">
        <v>15115.01</v>
      </c>
      <c r="G178" s="12">
        <v>42566.91</v>
      </c>
      <c r="H178" s="12">
        <v>74817.28</v>
      </c>
      <c r="I178" s="12">
        <v>0</v>
      </c>
      <c r="J178" s="12">
        <v>42560.3</v>
      </c>
      <c r="K178" s="12">
        <v>0</v>
      </c>
      <c r="L178" s="12">
        <v>0</v>
      </c>
      <c r="M178" s="12">
        <v>0</v>
      </c>
      <c r="N178" s="12">
        <v>149.75</v>
      </c>
      <c r="O178" s="27">
        <f>SUM(C178:N178)</f>
        <v>193863.38</v>
      </c>
    </row>
    <row r="179" spans="1:15" ht="12">
      <c r="A179" s="3" t="s">
        <v>270</v>
      </c>
      <c r="B179" s="2" t="s">
        <v>271</v>
      </c>
      <c r="C179" s="10"/>
      <c r="D179" s="11"/>
      <c r="E179" s="11"/>
      <c r="F179" s="11"/>
      <c r="G179" s="12">
        <v>1719</v>
      </c>
      <c r="H179" s="12">
        <v>3275.2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460</v>
      </c>
      <c r="O179" s="27">
        <f>SUM(C179:N179)</f>
        <v>5454.2</v>
      </c>
    </row>
    <row r="180" spans="3:15" ht="12.75" thickBot="1">
      <c r="C180" s="21">
        <f>SUM(C176:C177)</f>
        <v>1523.69</v>
      </c>
      <c r="D180" s="21">
        <f>SUM(D175:D177)</f>
        <v>226685.81</v>
      </c>
      <c r="E180" s="21">
        <f>SUM(E175:E178)</f>
        <v>472120.66</v>
      </c>
      <c r="F180" s="21">
        <f>SUM(F175:F178)</f>
        <v>370119.75</v>
      </c>
      <c r="G180" s="21">
        <f aca="true" t="shared" si="33" ref="G180:O180">SUM(G175:G179)</f>
        <v>289994.94000000006</v>
      </c>
      <c r="H180" s="21">
        <f t="shared" si="33"/>
        <v>383068.2</v>
      </c>
      <c r="I180" s="21">
        <f t="shared" si="33"/>
        <v>334945.52</v>
      </c>
      <c r="J180" s="21">
        <f t="shared" si="33"/>
        <v>242207.66999999998</v>
      </c>
      <c r="K180" s="21">
        <f t="shared" si="33"/>
        <v>0</v>
      </c>
      <c r="L180" s="21">
        <f t="shared" si="33"/>
        <v>76901.27</v>
      </c>
      <c r="M180" s="21">
        <f t="shared" si="33"/>
        <v>136169.08000000002</v>
      </c>
      <c r="N180" s="21">
        <f t="shared" si="33"/>
        <v>410865.70999999996</v>
      </c>
      <c r="O180" s="22">
        <f t="shared" si="33"/>
        <v>2944602.3000000003</v>
      </c>
    </row>
    <row r="181" spans="3:15" ht="12.75" thickTop="1">
      <c r="C181" s="23"/>
      <c r="D181" s="11"/>
      <c r="E181" s="11"/>
      <c r="F181" s="11"/>
      <c r="G181" s="12"/>
      <c r="H181" s="12"/>
      <c r="I181" s="12"/>
      <c r="J181" s="12"/>
      <c r="K181" s="12"/>
      <c r="L181" s="12"/>
      <c r="M181" s="12"/>
      <c r="O181" s="27"/>
    </row>
    <row r="182" spans="1:15" ht="12">
      <c r="A182" s="3" t="s">
        <v>272</v>
      </c>
      <c r="B182" s="2" t="s">
        <v>273</v>
      </c>
      <c r="C182" s="10"/>
      <c r="D182" s="11"/>
      <c r="E182" s="11"/>
      <c r="F182" s="11"/>
      <c r="G182" s="12"/>
      <c r="H182" s="12"/>
      <c r="I182" s="12"/>
      <c r="J182" s="12"/>
      <c r="K182" s="12"/>
      <c r="L182" s="12"/>
      <c r="M182" s="12"/>
      <c r="N182" s="12"/>
      <c r="O182" s="27"/>
    </row>
    <row r="183" spans="1:15" ht="12">
      <c r="A183" s="3" t="s">
        <v>274</v>
      </c>
      <c r="B183" s="2" t="s">
        <v>275</v>
      </c>
      <c r="C183" s="10">
        <v>5936.96</v>
      </c>
      <c r="D183" s="11">
        <v>290215.72</v>
      </c>
      <c r="E183" s="11">
        <v>211569.56</v>
      </c>
      <c r="F183" s="11">
        <v>445474.31</v>
      </c>
      <c r="G183" s="12">
        <v>122286.54000000001</v>
      </c>
      <c r="H183" s="12">
        <v>405768.65</v>
      </c>
      <c r="I183" s="12">
        <v>691804.1</v>
      </c>
      <c r="J183" s="12">
        <v>1255906.5</v>
      </c>
      <c r="K183" s="12">
        <v>0</v>
      </c>
      <c r="L183" s="12">
        <v>352064.08</v>
      </c>
      <c r="M183" s="12">
        <v>492596.43</v>
      </c>
      <c r="N183" s="12">
        <v>1484951.02</v>
      </c>
      <c r="O183" s="27">
        <f>SUM(C183:N183)</f>
        <v>5758573.870000001</v>
      </c>
    </row>
    <row r="184" spans="1:15" ht="12">
      <c r="A184" s="3" t="s">
        <v>276</v>
      </c>
      <c r="B184" s="2" t="s">
        <v>277</v>
      </c>
      <c r="C184" s="10"/>
      <c r="D184" s="11">
        <v>347098.96</v>
      </c>
      <c r="E184" s="11">
        <v>101209.8</v>
      </c>
      <c r="F184" s="11">
        <v>123877.56</v>
      </c>
      <c r="G184" s="12">
        <v>459953.53</v>
      </c>
      <c r="H184" s="12">
        <v>431276.66</v>
      </c>
      <c r="I184" s="12">
        <v>210747.43</v>
      </c>
      <c r="J184" s="12">
        <v>751265.0700000001</v>
      </c>
      <c r="K184" s="12">
        <v>0</v>
      </c>
      <c r="L184" s="12">
        <v>156856.13</v>
      </c>
      <c r="M184" s="12">
        <v>1394257.1</v>
      </c>
      <c r="N184" s="12">
        <v>6730742.65</v>
      </c>
      <c r="O184" s="27">
        <f>SUM(C184:N184)</f>
        <v>10707284.89</v>
      </c>
    </row>
    <row r="185" spans="1:15" ht="12">
      <c r="A185" s="3" t="s">
        <v>278</v>
      </c>
      <c r="B185" s="2" t="s">
        <v>279</v>
      </c>
      <c r="C185" s="10"/>
      <c r="D185" s="11">
        <v>23218.71</v>
      </c>
      <c r="E185" s="11">
        <v>109500.01</v>
      </c>
      <c r="F185" s="11">
        <v>7360</v>
      </c>
      <c r="G185" s="12">
        <v>0</v>
      </c>
      <c r="H185" s="12">
        <v>53684.4</v>
      </c>
      <c r="I185" s="12">
        <v>14179.19</v>
      </c>
      <c r="J185" s="12">
        <v>45620</v>
      </c>
      <c r="K185" s="12">
        <v>0</v>
      </c>
      <c r="L185" s="12">
        <v>23880</v>
      </c>
      <c r="M185" s="12">
        <v>18332.11</v>
      </c>
      <c r="N185" s="12">
        <v>108386.97</v>
      </c>
      <c r="O185" s="27">
        <f>SUM(C185:N185)</f>
        <v>404161.39</v>
      </c>
    </row>
    <row r="186" spans="1:15" ht="12">
      <c r="A186" s="3" t="s">
        <v>280</v>
      </c>
      <c r="B186" s="2" t="s">
        <v>281</v>
      </c>
      <c r="C186" s="10"/>
      <c r="D186" s="11">
        <v>0</v>
      </c>
      <c r="E186" s="11">
        <v>127600</v>
      </c>
      <c r="F186" s="11">
        <v>30000</v>
      </c>
      <c r="G186" s="12">
        <v>20505.53</v>
      </c>
      <c r="H186" s="12">
        <v>0</v>
      </c>
      <c r="I186" s="12">
        <v>114515.2</v>
      </c>
      <c r="J186" s="12">
        <v>8917.98</v>
      </c>
      <c r="K186" s="12">
        <v>0</v>
      </c>
      <c r="L186" s="12">
        <v>20532</v>
      </c>
      <c r="M186" s="12">
        <v>3712</v>
      </c>
      <c r="N186" s="12">
        <v>134155.28</v>
      </c>
      <c r="O186" s="27">
        <f>SUM(C186:N186)</f>
        <v>459937.99</v>
      </c>
    </row>
    <row r="187" spans="3:15" ht="12.75" thickBot="1">
      <c r="C187" s="21">
        <f aca="true" t="shared" si="34" ref="C187:K187">SUM(C183:C186)</f>
        <v>5936.96</v>
      </c>
      <c r="D187" s="21">
        <f t="shared" si="34"/>
        <v>660533.3899999999</v>
      </c>
      <c r="E187" s="21">
        <f t="shared" si="34"/>
        <v>549879.37</v>
      </c>
      <c r="F187" s="21">
        <f t="shared" si="34"/>
        <v>606711.87</v>
      </c>
      <c r="G187" s="21">
        <f t="shared" si="34"/>
        <v>602745.6000000001</v>
      </c>
      <c r="H187" s="21">
        <f t="shared" si="34"/>
        <v>890729.7100000001</v>
      </c>
      <c r="I187" s="21">
        <f t="shared" si="34"/>
        <v>1031245.9199999999</v>
      </c>
      <c r="J187" s="21">
        <f t="shared" si="34"/>
        <v>2061709.55</v>
      </c>
      <c r="K187" s="21">
        <f t="shared" si="34"/>
        <v>0</v>
      </c>
      <c r="L187" s="21">
        <f>SUM(L183:L186)</f>
        <v>553332.21</v>
      </c>
      <c r="M187" s="21">
        <f>SUM(M183:M186)</f>
        <v>1908897.6400000001</v>
      </c>
      <c r="N187" s="21">
        <f>SUM(N183:N186)</f>
        <v>8458235.92</v>
      </c>
      <c r="O187" s="22">
        <f>SUM(O183:O186)</f>
        <v>17329958.14</v>
      </c>
    </row>
    <row r="188" spans="3:15" ht="12.75" thickTop="1">
      <c r="C188" s="23"/>
      <c r="D188" s="11"/>
      <c r="E188" s="11"/>
      <c r="F188" s="11"/>
      <c r="G188" s="12"/>
      <c r="H188" s="12"/>
      <c r="I188" s="12"/>
      <c r="J188" s="12"/>
      <c r="K188" s="12"/>
      <c r="L188" s="12"/>
      <c r="M188" s="12"/>
      <c r="N188" s="12"/>
      <c r="O188" s="26"/>
    </row>
    <row r="189" spans="1:15" ht="12">
      <c r="A189" s="3" t="s">
        <v>282</v>
      </c>
      <c r="B189" s="2" t="s">
        <v>11</v>
      </c>
      <c r="C189" s="10"/>
      <c r="D189" s="11"/>
      <c r="E189" s="11"/>
      <c r="F189" s="11"/>
      <c r="G189" s="12"/>
      <c r="H189" s="12"/>
      <c r="I189" s="12"/>
      <c r="J189" s="12"/>
      <c r="K189" s="12"/>
      <c r="L189" s="12"/>
      <c r="M189" s="12"/>
      <c r="N189" s="12"/>
      <c r="O189" s="26"/>
    </row>
    <row r="190" spans="1:15" ht="12">
      <c r="A190" s="3" t="s">
        <v>283</v>
      </c>
      <c r="B190" s="2" t="s">
        <v>284</v>
      </c>
      <c r="C190" s="10"/>
      <c r="D190" s="11">
        <v>0</v>
      </c>
      <c r="E190" s="11">
        <v>0</v>
      </c>
      <c r="F190" s="11">
        <v>55100</v>
      </c>
      <c r="G190" s="12">
        <v>17469.6</v>
      </c>
      <c r="H190" s="12">
        <v>18101.8</v>
      </c>
      <c r="I190" s="12">
        <v>59983.6</v>
      </c>
      <c r="J190" s="12">
        <v>0</v>
      </c>
      <c r="K190" s="12">
        <v>0</v>
      </c>
      <c r="L190" s="12">
        <v>0</v>
      </c>
      <c r="M190" s="12">
        <v>48627.200000000004</v>
      </c>
      <c r="N190" s="12">
        <v>30600.8</v>
      </c>
      <c r="O190" s="27">
        <f aca="true" t="shared" si="35" ref="O190:O195">SUM(C190:N190)</f>
        <v>229883</v>
      </c>
    </row>
    <row r="191" spans="1:15" ht="12">
      <c r="A191" s="3" t="s">
        <v>285</v>
      </c>
      <c r="B191" s="2" t="s">
        <v>286</v>
      </c>
      <c r="C191" s="10"/>
      <c r="D191" s="11">
        <v>17625</v>
      </c>
      <c r="E191" s="11">
        <v>555003</v>
      </c>
      <c r="F191" s="11">
        <v>323961</v>
      </c>
      <c r="G191" s="12">
        <v>6658.150000000001</v>
      </c>
      <c r="H191" s="12">
        <v>33202.32</v>
      </c>
      <c r="I191" s="12">
        <v>18310.24</v>
      </c>
      <c r="J191" s="12">
        <v>85205.08</v>
      </c>
      <c r="K191" s="12">
        <v>0</v>
      </c>
      <c r="L191" s="12">
        <v>167891</v>
      </c>
      <c r="M191" s="12">
        <v>1508243.25</v>
      </c>
      <c r="N191" s="12">
        <v>11740.710000000001</v>
      </c>
      <c r="O191" s="27">
        <f t="shared" si="35"/>
        <v>2727839.75</v>
      </c>
    </row>
    <row r="192" spans="1:15" ht="24">
      <c r="A192" s="3" t="s">
        <v>287</v>
      </c>
      <c r="B192" s="2" t="s">
        <v>288</v>
      </c>
      <c r="C192" s="10">
        <v>6488.79</v>
      </c>
      <c r="D192" s="11">
        <v>36818</v>
      </c>
      <c r="E192" s="11">
        <v>170</v>
      </c>
      <c r="F192" s="11">
        <v>0</v>
      </c>
      <c r="G192" s="12">
        <v>0</v>
      </c>
      <c r="H192" s="12">
        <v>227.45</v>
      </c>
      <c r="I192" s="12">
        <v>516.2</v>
      </c>
      <c r="J192" s="12">
        <v>0</v>
      </c>
      <c r="K192" s="12">
        <v>0</v>
      </c>
      <c r="L192" s="12">
        <v>217.08</v>
      </c>
      <c r="M192" s="12">
        <v>0</v>
      </c>
      <c r="N192" s="12">
        <v>21011</v>
      </c>
      <c r="O192" s="27">
        <f t="shared" si="35"/>
        <v>65448.52</v>
      </c>
    </row>
    <row r="193" spans="1:15" ht="12">
      <c r="A193" s="3" t="s">
        <v>289</v>
      </c>
      <c r="B193" s="2" t="s">
        <v>290</v>
      </c>
      <c r="C193" s="10"/>
      <c r="D193" s="11">
        <v>0</v>
      </c>
      <c r="E193" s="11">
        <v>0</v>
      </c>
      <c r="F193" s="11">
        <v>0</v>
      </c>
      <c r="G193" s="12">
        <v>85.42</v>
      </c>
      <c r="H193" s="12">
        <v>50200.38</v>
      </c>
      <c r="I193" s="12">
        <v>731</v>
      </c>
      <c r="J193" s="12">
        <v>0</v>
      </c>
      <c r="K193" s="12">
        <v>0</v>
      </c>
      <c r="L193" s="12">
        <v>0</v>
      </c>
      <c r="M193" s="12">
        <v>0</v>
      </c>
      <c r="N193" s="12">
        <v>1351</v>
      </c>
      <c r="O193" s="27">
        <f t="shared" si="35"/>
        <v>52367.799999999996</v>
      </c>
    </row>
    <row r="194" spans="1:15" ht="12">
      <c r="A194" s="25" t="s">
        <v>291</v>
      </c>
      <c r="B194" s="25" t="s">
        <v>292</v>
      </c>
      <c r="C194" s="10"/>
      <c r="D194" s="11"/>
      <c r="E194" s="11"/>
      <c r="F194" s="11"/>
      <c r="G194" s="12"/>
      <c r="H194" s="12"/>
      <c r="I194" s="12"/>
      <c r="J194" s="12"/>
      <c r="K194" s="12"/>
      <c r="L194" s="12">
        <v>31630.05</v>
      </c>
      <c r="M194" s="12">
        <v>42053.1</v>
      </c>
      <c r="N194" s="12">
        <v>49692.35</v>
      </c>
      <c r="O194" s="27">
        <f t="shared" si="35"/>
        <v>123375.5</v>
      </c>
    </row>
    <row r="195" spans="1:15" ht="12">
      <c r="A195" s="3" t="s">
        <v>293</v>
      </c>
      <c r="B195" s="2" t="s">
        <v>294</v>
      </c>
      <c r="C195" s="10"/>
      <c r="D195" s="11">
        <v>0</v>
      </c>
      <c r="E195" s="11">
        <v>0</v>
      </c>
      <c r="F195" s="11">
        <v>0</v>
      </c>
      <c r="G195" s="12">
        <v>47791.97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27">
        <f t="shared" si="35"/>
        <v>47791.97</v>
      </c>
    </row>
    <row r="196" spans="3:15" ht="12.75" thickBot="1">
      <c r="C196" s="21">
        <f aca="true" t="shared" si="36" ref="C196:N196">SUM(C190:C195)</f>
        <v>6488.79</v>
      </c>
      <c r="D196" s="21">
        <f t="shared" si="36"/>
        <v>54443</v>
      </c>
      <c r="E196" s="21">
        <f t="shared" si="36"/>
        <v>555173</v>
      </c>
      <c r="F196" s="21">
        <f t="shared" si="36"/>
        <v>379061</v>
      </c>
      <c r="G196" s="21">
        <f t="shared" si="36"/>
        <v>72005.14</v>
      </c>
      <c r="H196" s="21">
        <f t="shared" si="36"/>
        <v>101731.94999999998</v>
      </c>
      <c r="I196" s="21">
        <f t="shared" si="36"/>
        <v>79541.04</v>
      </c>
      <c r="J196" s="21">
        <f t="shared" si="36"/>
        <v>85205.08</v>
      </c>
      <c r="K196" s="21">
        <f t="shared" si="36"/>
        <v>0</v>
      </c>
      <c r="L196" s="21">
        <f t="shared" si="36"/>
        <v>199738.12999999998</v>
      </c>
      <c r="M196" s="21">
        <f t="shared" si="36"/>
        <v>1598923.55</v>
      </c>
      <c r="N196" s="21">
        <f t="shared" si="36"/>
        <v>114395.86</v>
      </c>
      <c r="O196" s="22">
        <f>SUM(O190:O195)</f>
        <v>3246706.54</v>
      </c>
    </row>
    <row r="197" spans="3:15" ht="12.75" thickTop="1">
      <c r="C197" s="23"/>
      <c r="D197" s="11"/>
      <c r="E197" s="11"/>
      <c r="F197" s="11"/>
      <c r="G197" s="12"/>
      <c r="H197" s="12"/>
      <c r="I197" s="12"/>
      <c r="J197" s="12"/>
      <c r="K197" s="12"/>
      <c r="L197" s="12"/>
      <c r="M197" s="12"/>
      <c r="O197" s="26"/>
    </row>
    <row r="198" spans="3:15" ht="12">
      <c r="C198" s="23"/>
      <c r="D198" s="11"/>
      <c r="E198" s="11"/>
      <c r="F198" s="11"/>
      <c r="G198" s="12"/>
      <c r="H198" s="12"/>
      <c r="I198" s="12"/>
      <c r="J198" s="12"/>
      <c r="K198" s="12"/>
      <c r="L198" s="12"/>
      <c r="M198" s="12"/>
      <c r="O198" s="26"/>
    </row>
    <row r="199" spans="1:15" ht="24">
      <c r="A199" s="13" t="s">
        <v>295</v>
      </c>
      <c r="B199" s="14" t="s">
        <v>296</v>
      </c>
      <c r="C199" s="29">
        <f aca="true" t="shared" si="37" ref="C199:L199">SUM(C201,C207,C215,C234,C247)</f>
        <v>24315769.020000003</v>
      </c>
      <c r="D199" s="29">
        <f t="shared" si="37"/>
        <v>27751048.14</v>
      </c>
      <c r="E199" s="29">
        <f t="shared" si="37"/>
        <v>43292377.800000004</v>
      </c>
      <c r="F199" s="29">
        <f t="shared" si="37"/>
        <v>35940285.73</v>
      </c>
      <c r="G199" s="29">
        <f t="shared" si="37"/>
        <v>35643805.1</v>
      </c>
      <c r="H199" s="29">
        <f t="shared" si="37"/>
        <v>39905139.94</v>
      </c>
      <c r="I199" s="29">
        <f t="shared" si="37"/>
        <v>54656537.75</v>
      </c>
      <c r="J199" s="29">
        <f t="shared" si="37"/>
        <v>44203484.14</v>
      </c>
      <c r="K199" s="29">
        <f t="shared" si="37"/>
        <v>9706723.17</v>
      </c>
      <c r="L199" s="29">
        <f t="shared" si="37"/>
        <v>20755227.21</v>
      </c>
      <c r="M199" s="29">
        <f>SUM(M201,M207,M215,M234,M247)</f>
        <v>25421708.76</v>
      </c>
      <c r="N199" s="29">
        <f>SUM(N201,N207,N215,N234,N247,N252)</f>
        <v>54668765.24</v>
      </c>
      <c r="O199" s="30">
        <f>SUM(O201,O207,O215,O234,O247,O252)</f>
        <v>416260871.99999994</v>
      </c>
    </row>
    <row r="200" spans="3:15" ht="12">
      <c r="C200" s="10"/>
      <c r="D200" s="11"/>
      <c r="E200" s="11"/>
      <c r="F200" s="11"/>
      <c r="G200" s="12"/>
      <c r="H200" s="12"/>
      <c r="I200" s="12"/>
      <c r="J200" s="12"/>
      <c r="K200" s="12"/>
      <c r="L200" s="12"/>
      <c r="M200" s="12"/>
      <c r="N200" s="12"/>
      <c r="O200" s="27"/>
    </row>
    <row r="201" spans="1:15" ht="24">
      <c r="A201" s="17" t="s">
        <v>297</v>
      </c>
      <c r="B201" s="18" t="s">
        <v>298</v>
      </c>
      <c r="C201" s="19">
        <f aca="true" t="shared" si="38" ref="C201:O201">C205</f>
        <v>7725832.19</v>
      </c>
      <c r="D201" s="19">
        <f t="shared" si="38"/>
        <v>1656893.6400000001</v>
      </c>
      <c r="E201" s="19">
        <f t="shared" si="38"/>
        <v>7103120.79</v>
      </c>
      <c r="F201" s="19">
        <f t="shared" si="38"/>
        <v>2280712.82</v>
      </c>
      <c r="G201" s="19">
        <f t="shared" si="38"/>
        <v>5149841.48</v>
      </c>
      <c r="H201" s="19">
        <f t="shared" si="38"/>
        <v>1900716.97</v>
      </c>
      <c r="I201" s="19">
        <f t="shared" si="38"/>
        <v>1905308.49</v>
      </c>
      <c r="J201" s="19">
        <f t="shared" si="38"/>
        <v>1719943.58</v>
      </c>
      <c r="K201" s="19">
        <f t="shared" si="38"/>
        <v>0</v>
      </c>
      <c r="L201" s="19">
        <f t="shared" si="38"/>
        <v>1474853.1</v>
      </c>
      <c r="M201" s="19">
        <f t="shared" si="38"/>
        <v>792567.98</v>
      </c>
      <c r="N201" s="19">
        <f t="shared" si="38"/>
        <v>1644740.98</v>
      </c>
      <c r="O201" s="20">
        <f t="shared" si="38"/>
        <v>33354532.020000003</v>
      </c>
    </row>
    <row r="202" spans="1:15" ht="12">
      <c r="A202" s="3" t="s">
        <v>299</v>
      </c>
      <c r="B202" s="2" t="s">
        <v>300</v>
      </c>
      <c r="C202" s="10"/>
      <c r="D202" s="11"/>
      <c r="E202" s="11"/>
      <c r="F202" s="11"/>
      <c r="G202" s="12"/>
      <c r="H202" s="12"/>
      <c r="I202" s="12"/>
      <c r="J202" s="12"/>
      <c r="K202" s="12"/>
      <c r="L202" s="12"/>
      <c r="M202" s="12"/>
      <c r="N202" s="12"/>
      <c r="O202" s="26"/>
    </row>
    <row r="203" spans="1:15" ht="12">
      <c r="A203" s="3" t="s">
        <v>301</v>
      </c>
      <c r="B203" s="2" t="s">
        <v>302</v>
      </c>
      <c r="C203" s="10">
        <v>7725832.19</v>
      </c>
      <c r="D203" s="11">
        <v>1656893.6400000001</v>
      </c>
      <c r="E203" s="11">
        <v>7103120.79</v>
      </c>
      <c r="F203" s="11">
        <v>2280712.82</v>
      </c>
      <c r="G203" s="12">
        <v>4399841.48</v>
      </c>
      <c r="H203" s="12">
        <v>1650716.97</v>
      </c>
      <c r="I203" s="12">
        <v>1405308.49</v>
      </c>
      <c r="J203" s="12">
        <v>1469943.58</v>
      </c>
      <c r="K203" s="12">
        <v>0</v>
      </c>
      <c r="L203" s="12">
        <v>1474853.1</v>
      </c>
      <c r="M203" s="12">
        <v>792567.98</v>
      </c>
      <c r="N203" s="12">
        <v>1394740.98</v>
      </c>
      <c r="O203" s="27">
        <f>SUM(C203:N203)</f>
        <v>31354532.020000003</v>
      </c>
    </row>
    <row r="204" spans="1:15" ht="12">
      <c r="A204" s="25" t="s">
        <v>303</v>
      </c>
      <c r="B204" s="3" t="s">
        <v>304</v>
      </c>
      <c r="G204" s="4">
        <v>750000</v>
      </c>
      <c r="H204" s="4">
        <v>250000</v>
      </c>
      <c r="I204" s="4">
        <v>500000</v>
      </c>
      <c r="J204" s="12">
        <v>250000</v>
      </c>
      <c r="K204" s="12">
        <v>0</v>
      </c>
      <c r="L204" s="12">
        <v>0</v>
      </c>
      <c r="M204" s="12">
        <v>0</v>
      </c>
      <c r="N204" s="12">
        <v>250000</v>
      </c>
      <c r="O204" s="27">
        <f>SUM(C204:N204)</f>
        <v>2000000</v>
      </c>
    </row>
    <row r="205" spans="3:15" ht="12.75" thickBot="1">
      <c r="C205" s="21">
        <f>SUM(C203)</f>
        <v>7725832.19</v>
      </c>
      <c r="D205" s="21">
        <f>SUM(D203)</f>
        <v>1656893.6400000001</v>
      </c>
      <c r="E205" s="21">
        <f>SUM(E203)</f>
        <v>7103120.79</v>
      </c>
      <c r="F205" s="21">
        <f>SUM(F203)</f>
        <v>2280712.82</v>
      </c>
      <c r="G205" s="21">
        <f aca="true" t="shared" si="39" ref="G205:O205">SUM(G203:G204)</f>
        <v>5149841.48</v>
      </c>
      <c r="H205" s="21">
        <f t="shared" si="39"/>
        <v>1900716.97</v>
      </c>
      <c r="I205" s="21">
        <f t="shared" si="39"/>
        <v>1905308.49</v>
      </c>
      <c r="J205" s="21">
        <f t="shared" si="39"/>
        <v>1719943.58</v>
      </c>
      <c r="K205" s="21">
        <f t="shared" si="39"/>
        <v>0</v>
      </c>
      <c r="L205" s="21">
        <f t="shared" si="39"/>
        <v>1474853.1</v>
      </c>
      <c r="M205" s="21">
        <f t="shared" si="39"/>
        <v>792567.98</v>
      </c>
      <c r="N205" s="21">
        <f t="shared" si="39"/>
        <v>1644740.98</v>
      </c>
      <c r="O205" s="22">
        <f t="shared" si="39"/>
        <v>33354532.020000003</v>
      </c>
    </row>
    <row r="206" spans="3:15" ht="12.75" thickTop="1">
      <c r="C206" s="23"/>
      <c r="D206" s="23"/>
      <c r="E206" s="23"/>
      <c r="F206" s="23"/>
      <c r="G206" s="23"/>
      <c r="H206" s="23"/>
      <c r="I206" s="23"/>
      <c r="J206" s="12"/>
      <c r="K206" s="12"/>
      <c r="L206" s="12"/>
      <c r="M206" s="12"/>
      <c r="N206" s="12"/>
      <c r="O206" s="27"/>
    </row>
    <row r="207" spans="1:15" ht="12">
      <c r="A207" s="17" t="s">
        <v>305</v>
      </c>
      <c r="B207" s="18" t="s">
        <v>12</v>
      </c>
      <c r="C207" s="19">
        <f aca="true" t="shared" si="40" ref="C207:O207">C213</f>
        <v>0</v>
      </c>
      <c r="D207" s="19">
        <f t="shared" si="40"/>
        <v>8218806.86</v>
      </c>
      <c r="E207" s="19">
        <f t="shared" si="40"/>
        <v>1801437.71</v>
      </c>
      <c r="F207" s="19">
        <f t="shared" si="40"/>
        <v>8318483.67</v>
      </c>
      <c r="G207" s="19">
        <f t="shared" si="40"/>
        <v>4141848.31</v>
      </c>
      <c r="H207" s="19">
        <f t="shared" si="40"/>
        <v>5961686.11</v>
      </c>
      <c r="I207" s="19">
        <f t="shared" si="40"/>
        <v>4286082.82</v>
      </c>
      <c r="J207" s="19">
        <f t="shared" si="40"/>
        <v>13422949.38</v>
      </c>
      <c r="K207" s="19">
        <f t="shared" si="40"/>
        <v>1340915.69</v>
      </c>
      <c r="L207" s="19">
        <f t="shared" si="40"/>
        <v>5159575.07</v>
      </c>
      <c r="M207" s="19">
        <f t="shared" si="40"/>
        <v>3916283.49</v>
      </c>
      <c r="N207" s="19">
        <f t="shared" si="40"/>
        <v>11581989.22</v>
      </c>
      <c r="O207" s="20">
        <f t="shared" si="40"/>
        <v>68150058.33</v>
      </c>
    </row>
    <row r="208" spans="1:15" ht="12">
      <c r="A208" s="3" t="s">
        <v>306</v>
      </c>
      <c r="B208" s="2" t="s">
        <v>307</v>
      </c>
      <c r="C208" s="23"/>
      <c r="D208" s="11"/>
      <c r="E208" s="11"/>
      <c r="F208" s="11"/>
      <c r="G208" s="12"/>
      <c r="H208" s="12"/>
      <c r="I208" s="12"/>
      <c r="J208" s="12"/>
      <c r="K208" s="12"/>
      <c r="L208" s="12"/>
      <c r="M208" s="12"/>
      <c r="N208" s="12"/>
      <c r="O208" s="27"/>
    </row>
    <row r="209" spans="1:15" ht="12">
      <c r="A209" s="3" t="s">
        <v>308</v>
      </c>
      <c r="B209" s="2" t="s">
        <v>309</v>
      </c>
      <c r="C209" s="23"/>
      <c r="D209" s="11">
        <v>571.5</v>
      </c>
      <c r="E209" s="11">
        <v>292.78</v>
      </c>
      <c r="F209" s="11">
        <v>0</v>
      </c>
      <c r="G209" s="12">
        <v>17980</v>
      </c>
      <c r="H209" s="12">
        <v>78395</v>
      </c>
      <c r="I209" s="12">
        <v>312977.23</v>
      </c>
      <c r="J209" s="12">
        <v>0</v>
      </c>
      <c r="K209" s="12">
        <v>0</v>
      </c>
      <c r="L209" s="12">
        <v>5560</v>
      </c>
      <c r="M209" s="12">
        <v>6128.4800000000005</v>
      </c>
      <c r="N209" s="12">
        <v>17353.73</v>
      </c>
      <c r="O209" s="27">
        <f>SUM(C209:N209)</f>
        <v>439258.72</v>
      </c>
    </row>
    <row r="210" spans="1:15" ht="12">
      <c r="A210" s="3" t="s">
        <v>310</v>
      </c>
      <c r="B210" s="2" t="s">
        <v>311</v>
      </c>
      <c r="C210" s="23"/>
      <c r="D210" s="11">
        <v>0</v>
      </c>
      <c r="E210" s="11">
        <v>0</v>
      </c>
      <c r="F210" s="11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27">
        <f>SUM(C210:N210)</f>
        <v>0</v>
      </c>
    </row>
    <row r="211" spans="1:15" ht="12">
      <c r="A211" s="3" t="s">
        <v>312</v>
      </c>
      <c r="B211" s="2" t="s">
        <v>313</v>
      </c>
      <c r="C211" s="23"/>
      <c r="D211" s="11">
        <v>8218235.36</v>
      </c>
      <c r="E211" s="11">
        <v>1801144.93</v>
      </c>
      <c r="F211" s="11">
        <v>8318483.67</v>
      </c>
      <c r="G211" s="12">
        <v>4123868.31</v>
      </c>
      <c r="H211" s="12">
        <v>5883291.11</v>
      </c>
      <c r="I211" s="12">
        <v>3973105.59</v>
      </c>
      <c r="J211" s="12">
        <v>13422949.38</v>
      </c>
      <c r="K211" s="12">
        <v>1340915.69</v>
      </c>
      <c r="L211" s="12">
        <v>5154015.07</v>
      </c>
      <c r="M211" s="12">
        <v>3910155.0100000002</v>
      </c>
      <c r="N211" s="12">
        <v>11564635.49</v>
      </c>
      <c r="O211" s="27">
        <f>SUM(C211:N211)</f>
        <v>67710799.61</v>
      </c>
    </row>
    <row r="212" spans="1:15" ht="12">
      <c r="A212" s="3" t="s">
        <v>314</v>
      </c>
      <c r="B212" s="2" t="s">
        <v>315</v>
      </c>
      <c r="C212" s="23"/>
      <c r="D212" s="11">
        <v>0</v>
      </c>
      <c r="E212" s="11">
        <v>0</v>
      </c>
      <c r="F212" s="11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27">
        <f>SUM(C212:N212)</f>
        <v>0</v>
      </c>
    </row>
    <row r="213" spans="3:15" ht="12.75" thickBot="1">
      <c r="C213" s="21">
        <f aca="true" t="shared" si="41" ref="C213:K213">SUM(C208:C212)</f>
        <v>0</v>
      </c>
      <c r="D213" s="21">
        <f t="shared" si="41"/>
        <v>8218806.86</v>
      </c>
      <c r="E213" s="21">
        <f t="shared" si="41"/>
        <v>1801437.71</v>
      </c>
      <c r="F213" s="21">
        <f t="shared" si="41"/>
        <v>8318483.67</v>
      </c>
      <c r="G213" s="21">
        <f t="shared" si="41"/>
        <v>4141848.31</v>
      </c>
      <c r="H213" s="21">
        <f t="shared" si="41"/>
        <v>5961686.11</v>
      </c>
      <c r="I213" s="21">
        <f t="shared" si="41"/>
        <v>4286082.82</v>
      </c>
      <c r="J213" s="21">
        <f t="shared" si="41"/>
        <v>13422949.38</v>
      </c>
      <c r="K213" s="21">
        <f t="shared" si="41"/>
        <v>1340915.69</v>
      </c>
      <c r="L213" s="21">
        <f>SUM(L208:L212)</f>
        <v>5159575.07</v>
      </c>
      <c r="M213" s="21">
        <f>SUM(M208:M212)</f>
        <v>3916283.49</v>
      </c>
      <c r="N213" s="21">
        <f>SUM(N208:N212)</f>
        <v>11581989.22</v>
      </c>
      <c r="O213" s="22">
        <f>SUM(O208:O212)</f>
        <v>68150058.33</v>
      </c>
    </row>
    <row r="214" spans="3:15" ht="12.75" thickTop="1">
      <c r="C214" s="23"/>
      <c r="D214" s="23"/>
      <c r="E214" s="23"/>
      <c r="F214" s="23"/>
      <c r="G214" s="12"/>
      <c r="H214" s="12"/>
      <c r="I214" s="12"/>
      <c r="J214" s="12"/>
      <c r="K214" s="12"/>
      <c r="L214" s="12"/>
      <c r="M214" s="12"/>
      <c r="N214" s="12"/>
      <c r="O214" s="27"/>
    </row>
    <row r="215" spans="1:15" ht="12">
      <c r="A215" s="17" t="s">
        <v>316</v>
      </c>
      <c r="B215" s="18" t="s">
        <v>15</v>
      </c>
      <c r="C215" s="19">
        <f>SUM(C218+C222+C228)</f>
        <v>9579200</v>
      </c>
      <c r="D215" s="19">
        <f>SUM(D218+D222+D228)</f>
        <v>10250116.750000002</v>
      </c>
      <c r="E215" s="19">
        <f>SUM(E218+E222+E228)</f>
        <v>26252721.7</v>
      </c>
      <c r="F215" s="19">
        <f>SUM(F218+F222+F228)</f>
        <v>17574941.349999998</v>
      </c>
      <c r="G215" s="19">
        <f aca="true" t="shared" si="42" ref="G215:N215">SUM(G218+G222+G228+G232)</f>
        <v>17740749.43</v>
      </c>
      <c r="H215" s="19">
        <f t="shared" si="42"/>
        <v>24485590.43</v>
      </c>
      <c r="I215" s="19">
        <f t="shared" si="42"/>
        <v>40070498.98</v>
      </c>
      <c r="J215" s="19">
        <f t="shared" si="42"/>
        <v>21041629.21</v>
      </c>
      <c r="K215" s="19">
        <f t="shared" si="42"/>
        <v>166449</v>
      </c>
      <c r="L215" s="19">
        <f t="shared" si="42"/>
        <v>2850649.05</v>
      </c>
      <c r="M215" s="19">
        <f t="shared" si="42"/>
        <v>9514460.6</v>
      </c>
      <c r="N215" s="19">
        <f t="shared" si="42"/>
        <v>31051913.700000003</v>
      </c>
      <c r="O215" s="20">
        <f>SUM(O218+O222+O228+O232)</f>
        <v>210578920.2</v>
      </c>
    </row>
    <row r="216" spans="1:15" ht="12">
      <c r="A216" s="3" t="s">
        <v>317</v>
      </c>
      <c r="B216" s="2" t="s">
        <v>318</v>
      </c>
      <c r="C216" s="10"/>
      <c r="D216" s="11"/>
      <c r="E216" s="11"/>
      <c r="F216" s="11"/>
      <c r="G216" s="12"/>
      <c r="H216" s="12"/>
      <c r="I216" s="12"/>
      <c r="J216" s="12"/>
      <c r="K216" s="12"/>
      <c r="L216" s="12"/>
      <c r="M216" s="12"/>
      <c r="N216" s="12"/>
      <c r="O216" s="27"/>
    </row>
    <row r="217" spans="1:15" ht="12">
      <c r="A217" s="3" t="s">
        <v>319</v>
      </c>
      <c r="B217" s="2" t="s">
        <v>320</v>
      </c>
      <c r="C217" s="10">
        <v>2919069</v>
      </c>
      <c r="D217" s="11">
        <v>6991329.23</v>
      </c>
      <c r="E217" s="11">
        <v>19807262.98</v>
      </c>
      <c r="F217" s="11">
        <v>9930470.11</v>
      </c>
      <c r="G217" s="12">
        <v>12152858.94</v>
      </c>
      <c r="H217" s="12">
        <v>20655048.22</v>
      </c>
      <c r="I217" s="12">
        <v>32009720.1</v>
      </c>
      <c r="J217" s="12">
        <v>19244921.69</v>
      </c>
      <c r="K217" s="12">
        <v>141343</v>
      </c>
      <c r="L217" s="12">
        <v>1377675.58</v>
      </c>
      <c r="M217" s="12">
        <v>5348920.83</v>
      </c>
      <c r="N217" s="12">
        <v>23539821.36</v>
      </c>
      <c r="O217" s="27">
        <f>SUM(C217:N217)</f>
        <v>154118441.03999996</v>
      </c>
    </row>
    <row r="218" spans="3:15" ht="12.75" thickBot="1">
      <c r="C218" s="21">
        <f aca="true" t="shared" si="43" ref="C218:O218">SUM(C217)</f>
        <v>2919069</v>
      </c>
      <c r="D218" s="21">
        <f t="shared" si="43"/>
        <v>6991329.23</v>
      </c>
      <c r="E218" s="21">
        <f t="shared" si="43"/>
        <v>19807262.98</v>
      </c>
      <c r="F218" s="21">
        <f t="shared" si="43"/>
        <v>9930470.11</v>
      </c>
      <c r="G218" s="21">
        <f t="shared" si="43"/>
        <v>12152858.94</v>
      </c>
      <c r="H218" s="21">
        <f t="shared" si="43"/>
        <v>20655048.22</v>
      </c>
      <c r="I218" s="21">
        <f t="shared" si="43"/>
        <v>32009720.1</v>
      </c>
      <c r="J218" s="21">
        <f t="shared" si="43"/>
        <v>19244921.69</v>
      </c>
      <c r="K218" s="21">
        <f t="shared" si="43"/>
        <v>141343</v>
      </c>
      <c r="L218" s="21">
        <f t="shared" si="43"/>
        <v>1377675.58</v>
      </c>
      <c r="M218" s="21">
        <f t="shared" si="43"/>
        <v>5348920.83</v>
      </c>
      <c r="N218" s="21">
        <f t="shared" si="43"/>
        <v>23539821.36</v>
      </c>
      <c r="O218" s="22">
        <f t="shared" si="43"/>
        <v>154118441.03999996</v>
      </c>
    </row>
    <row r="219" spans="3:15" ht="12.75" thickTop="1">
      <c r="C219" s="23"/>
      <c r="D219" s="11"/>
      <c r="E219" s="11"/>
      <c r="F219" s="11"/>
      <c r="G219" s="12"/>
      <c r="H219" s="12"/>
      <c r="I219" s="12"/>
      <c r="J219" s="12"/>
      <c r="K219" s="12"/>
      <c r="L219" s="12"/>
      <c r="M219" s="12"/>
      <c r="N219" s="12"/>
      <c r="O219" s="27"/>
    </row>
    <row r="220" spans="1:15" ht="12">
      <c r="A220" s="3" t="s">
        <v>321</v>
      </c>
      <c r="B220" s="2" t="s">
        <v>322</v>
      </c>
      <c r="C220" s="10"/>
      <c r="D220" s="11"/>
      <c r="E220" s="11"/>
      <c r="F220" s="11"/>
      <c r="G220" s="12"/>
      <c r="H220" s="12"/>
      <c r="I220" s="12"/>
      <c r="J220" s="12"/>
      <c r="K220" s="12"/>
      <c r="L220" s="12"/>
      <c r="M220" s="12"/>
      <c r="N220" s="12"/>
      <c r="O220" s="26"/>
    </row>
    <row r="221" spans="1:15" ht="12">
      <c r="A221" s="3" t="s">
        <v>323</v>
      </c>
      <c r="B221" s="2" t="s">
        <v>324</v>
      </c>
      <c r="C221" s="10"/>
      <c r="D221" s="11">
        <v>146047.11</v>
      </c>
      <c r="E221" s="11">
        <v>2486495.27</v>
      </c>
      <c r="F221" s="11">
        <v>417657.51</v>
      </c>
      <c r="G221" s="12">
        <v>383807.91000000003</v>
      </c>
      <c r="H221" s="12">
        <v>453845.93</v>
      </c>
      <c r="I221" s="12">
        <v>3220591.73</v>
      </c>
      <c r="J221" s="12">
        <v>332550</v>
      </c>
      <c r="K221" s="12">
        <v>0</v>
      </c>
      <c r="L221" s="12">
        <v>807530</v>
      </c>
      <c r="M221" s="12">
        <v>756689.7000000001</v>
      </c>
      <c r="N221" s="12">
        <v>3705175.42</v>
      </c>
      <c r="O221" s="27">
        <f>SUM(C221:N221)</f>
        <v>12710390.58</v>
      </c>
    </row>
    <row r="222" spans="3:15" ht="12.75" thickBot="1">
      <c r="C222" s="21">
        <f aca="true" t="shared" si="44" ref="C222:O222">SUM(C220:C221)</f>
        <v>0</v>
      </c>
      <c r="D222" s="21">
        <f t="shared" si="44"/>
        <v>146047.11</v>
      </c>
      <c r="E222" s="21">
        <f t="shared" si="44"/>
        <v>2486495.27</v>
      </c>
      <c r="F222" s="21">
        <f t="shared" si="44"/>
        <v>417657.51</v>
      </c>
      <c r="G222" s="21">
        <f t="shared" si="44"/>
        <v>383807.91000000003</v>
      </c>
      <c r="H222" s="21">
        <f t="shared" si="44"/>
        <v>453845.93</v>
      </c>
      <c r="I222" s="21">
        <f t="shared" si="44"/>
        <v>3220591.73</v>
      </c>
      <c r="J222" s="21">
        <f t="shared" si="44"/>
        <v>332550</v>
      </c>
      <c r="K222" s="21">
        <f t="shared" si="44"/>
        <v>0</v>
      </c>
      <c r="L222" s="21">
        <f t="shared" si="44"/>
        <v>807530</v>
      </c>
      <c r="M222" s="21">
        <f t="shared" si="44"/>
        <v>756689.7000000001</v>
      </c>
      <c r="N222" s="21">
        <f t="shared" si="44"/>
        <v>3705175.42</v>
      </c>
      <c r="O222" s="22">
        <f t="shared" si="44"/>
        <v>12710390.58</v>
      </c>
    </row>
    <row r="223" spans="3:15" ht="12.75" thickTop="1">
      <c r="C223" s="23"/>
      <c r="D223" s="11"/>
      <c r="E223" s="11"/>
      <c r="F223" s="11"/>
      <c r="G223" s="12"/>
      <c r="H223" s="12"/>
      <c r="I223" s="12"/>
      <c r="J223" s="12"/>
      <c r="K223" s="12"/>
      <c r="L223" s="12"/>
      <c r="M223" s="12"/>
      <c r="N223" s="12"/>
      <c r="O223" s="27"/>
    </row>
    <row r="224" spans="1:15" ht="12">
      <c r="A224" s="3" t="s">
        <v>325</v>
      </c>
      <c r="B224" s="2" t="s">
        <v>326</v>
      </c>
      <c r="C224" s="10"/>
      <c r="D224" s="11"/>
      <c r="E224" s="11"/>
      <c r="F224" s="11"/>
      <c r="G224" s="12"/>
      <c r="H224" s="12"/>
      <c r="I224" s="12"/>
      <c r="J224" s="12"/>
      <c r="K224" s="12"/>
      <c r="L224" s="12"/>
      <c r="M224" s="12"/>
      <c r="N224" s="12"/>
      <c r="O224" s="26"/>
    </row>
    <row r="225" spans="1:15" ht="12">
      <c r="A225" s="3" t="s">
        <v>327</v>
      </c>
      <c r="B225" s="2" t="s">
        <v>328</v>
      </c>
      <c r="C225" s="10">
        <v>6187224</v>
      </c>
      <c r="D225" s="11">
        <v>2192101.16</v>
      </c>
      <c r="E225" s="11">
        <v>3030073.97</v>
      </c>
      <c r="F225" s="11">
        <v>6592623.25</v>
      </c>
      <c r="G225" s="12">
        <v>4688089.98</v>
      </c>
      <c r="H225" s="12">
        <v>2301347.36</v>
      </c>
      <c r="I225" s="12">
        <v>3715771.84</v>
      </c>
      <c r="J225" s="12">
        <v>1316504.57</v>
      </c>
      <c r="K225" s="12">
        <v>0</v>
      </c>
      <c r="L225" s="12">
        <v>362052.04</v>
      </c>
      <c r="M225" s="12">
        <v>2193128.82</v>
      </c>
      <c r="N225" s="12">
        <v>332551.73</v>
      </c>
      <c r="O225" s="27">
        <f>SUM(C225:N225)</f>
        <v>32911468.720000003</v>
      </c>
    </row>
    <row r="226" spans="1:15" ht="24">
      <c r="A226" s="3" t="s">
        <v>329</v>
      </c>
      <c r="B226" s="2" t="s">
        <v>330</v>
      </c>
      <c r="C226" s="10">
        <v>450700</v>
      </c>
      <c r="D226" s="11">
        <v>682975.78</v>
      </c>
      <c r="E226" s="11">
        <v>661732.64</v>
      </c>
      <c r="F226" s="11">
        <v>437143.21</v>
      </c>
      <c r="G226" s="12">
        <v>101017.43000000001</v>
      </c>
      <c r="H226" s="12">
        <v>997456.32</v>
      </c>
      <c r="I226" s="12">
        <v>498205.98</v>
      </c>
      <c r="J226" s="12">
        <v>58612.08</v>
      </c>
      <c r="K226" s="12">
        <v>0</v>
      </c>
      <c r="L226" s="12">
        <v>248551.39</v>
      </c>
      <c r="M226" s="12">
        <v>1132464.73</v>
      </c>
      <c r="N226" s="12">
        <v>3315195.87</v>
      </c>
      <c r="O226" s="27">
        <f>SUM(C226:N226)</f>
        <v>8584055.43</v>
      </c>
    </row>
    <row r="227" spans="1:15" ht="12">
      <c r="A227" s="3" t="s">
        <v>331</v>
      </c>
      <c r="B227" s="2" t="s">
        <v>332</v>
      </c>
      <c r="C227" s="10">
        <v>22207</v>
      </c>
      <c r="D227" s="11">
        <v>237663.47</v>
      </c>
      <c r="E227" s="11">
        <v>267156.84</v>
      </c>
      <c r="F227" s="11">
        <v>197047.27</v>
      </c>
      <c r="G227" s="12">
        <v>408073.17</v>
      </c>
      <c r="H227" s="12">
        <v>77892.6</v>
      </c>
      <c r="I227" s="12">
        <v>626209.33</v>
      </c>
      <c r="J227" s="12">
        <v>89040.87</v>
      </c>
      <c r="K227" s="12">
        <v>25106</v>
      </c>
      <c r="L227" s="12">
        <v>54840.04</v>
      </c>
      <c r="M227" s="12">
        <v>83256.52</v>
      </c>
      <c r="N227" s="12">
        <v>159169.32</v>
      </c>
      <c r="O227" s="27">
        <f>SUM(C227:N227)</f>
        <v>2247662.43</v>
      </c>
    </row>
    <row r="228" spans="3:15" ht="12.75" thickBot="1">
      <c r="C228" s="21">
        <f aca="true" t="shared" si="45" ref="C228:O228">SUM(C225:C227)</f>
        <v>6660131</v>
      </c>
      <c r="D228" s="21">
        <f t="shared" si="45"/>
        <v>3112740.4100000006</v>
      </c>
      <c r="E228" s="21">
        <f t="shared" si="45"/>
        <v>3958963.45</v>
      </c>
      <c r="F228" s="21">
        <f t="shared" si="45"/>
        <v>7226813.7299999995</v>
      </c>
      <c r="G228" s="21">
        <f t="shared" si="45"/>
        <v>5197180.58</v>
      </c>
      <c r="H228" s="21">
        <f t="shared" si="45"/>
        <v>3376696.28</v>
      </c>
      <c r="I228" s="21">
        <f t="shared" si="45"/>
        <v>4840187.15</v>
      </c>
      <c r="J228" s="21">
        <f t="shared" si="45"/>
        <v>1464157.52</v>
      </c>
      <c r="K228" s="21">
        <f t="shared" si="45"/>
        <v>25106</v>
      </c>
      <c r="L228" s="21">
        <f t="shared" si="45"/>
        <v>665443.47</v>
      </c>
      <c r="M228" s="21">
        <f t="shared" si="45"/>
        <v>3408850.07</v>
      </c>
      <c r="N228" s="21">
        <f t="shared" si="45"/>
        <v>3806916.92</v>
      </c>
      <c r="O228" s="22">
        <f t="shared" si="45"/>
        <v>43743186.580000006</v>
      </c>
    </row>
    <row r="229" spans="3:15" ht="12.75" thickTop="1">
      <c r="C229" s="10"/>
      <c r="D229" s="11"/>
      <c r="E229" s="11"/>
      <c r="F229" s="11"/>
      <c r="G229" s="12"/>
      <c r="H229" s="12"/>
      <c r="I229" s="12"/>
      <c r="J229" s="12"/>
      <c r="K229" s="12"/>
      <c r="L229" s="12"/>
      <c r="M229" s="12"/>
      <c r="N229" s="12"/>
      <c r="O229" s="26"/>
    </row>
    <row r="230" spans="1:15" s="31" customFormat="1" ht="12">
      <c r="A230" s="25" t="s">
        <v>333</v>
      </c>
      <c r="B230" s="25" t="s">
        <v>334</v>
      </c>
      <c r="C230" s="3"/>
      <c r="D230" s="3"/>
      <c r="E230" s="3"/>
      <c r="F230" s="3"/>
      <c r="G230" s="3"/>
      <c r="H230" s="3"/>
      <c r="I230" s="3"/>
      <c r="J230" s="12"/>
      <c r="K230" s="12"/>
      <c r="L230" s="12"/>
      <c r="M230" s="12"/>
      <c r="N230" s="12"/>
      <c r="O230" s="26"/>
    </row>
    <row r="231" spans="1:15" ht="12">
      <c r="A231" s="25" t="s">
        <v>335</v>
      </c>
      <c r="B231" s="3" t="s">
        <v>336</v>
      </c>
      <c r="C231" s="23"/>
      <c r="D231" s="23"/>
      <c r="E231" s="23"/>
      <c r="F231" s="23"/>
      <c r="G231" s="12">
        <v>6902</v>
      </c>
      <c r="H231" s="12"/>
      <c r="I231" s="12"/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27">
        <f>SUM(C231:N231)</f>
        <v>6902</v>
      </c>
    </row>
    <row r="232" spans="3:15" ht="12.75" thickBot="1">
      <c r="C232" s="21">
        <f aca="true" t="shared" si="46" ref="C232:O232">SUM(C229:C231)</f>
        <v>0</v>
      </c>
      <c r="D232" s="21">
        <f t="shared" si="46"/>
        <v>0</v>
      </c>
      <c r="E232" s="21">
        <f t="shared" si="46"/>
        <v>0</v>
      </c>
      <c r="F232" s="21">
        <f t="shared" si="46"/>
        <v>0</v>
      </c>
      <c r="G232" s="21">
        <f t="shared" si="46"/>
        <v>6902</v>
      </c>
      <c r="H232" s="21">
        <f t="shared" si="46"/>
        <v>0</v>
      </c>
      <c r="I232" s="21">
        <f t="shared" si="46"/>
        <v>0</v>
      </c>
      <c r="J232" s="21">
        <f t="shared" si="46"/>
        <v>0</v>
      </c>
      <c r="K232" s="21">
        <f t="shared" si="46"/>
        <v>0</v>
      </c>
      <c r="L232" s="21">
        <f t="shared" si="46"/>
        <v>0</v>
      </c>
      <c r="M232" s="21">
        <f t="shared" si="46"/>
        <v>0</v>
      </c>
      <c r="N232" s="21">
        <f t="shared" si="46"/>
        <v>0</v>
      </c>
      <c r="O232" s="22">
        <f t="shared" si="46"/>
        <v>6902</v>
      </c>
    </row>
    <row r="233" spans="3:15" ht="12.75" thickTop="1">
      <c r="C233" s="10"/>
      <c r="D233" s="11"/>
      <c r="E233" s="11"/>
      <c r="F233" s="11"/>
      <c r="J233" s="12"/>
      <c r="K233" s="12"/>
      <c r="L233" s="12"/>
      <c r="M233" s="12"/>
      <c r="N233" s="12"/>
      <c r="O233" s="26"/>
    </row>
    <row r="234" spans="1:15" ht="12">
      <c r="A234" s="17" t="s">
        <v>337</v>
      </c>
      <c r="B234" s="18" t="s">
        <v>338</v>
      </c>
      <c r="C234" s="19">
        <f>SUM(C237,C241)</f>
        <v>7010736.83</v>
      </c>
      <c r="D234" s="19">
        <f>SUM(D237,D240)</f>
        <v>7625230.890000001</v>
      </c>
      <c r="E234" s="19">
        <f>SUM(E237,E240)</f>
        <v>7589097.6</v>
      </c>
      <c r="F234" s="19">
        <f aca="true" t="shared" si="47" ref="F234:O234">SUM(F237,F241,F245)</f>
        <v>7505147.89</v>
      </c>
      <c r="G234" s="19">
        <f t="shared" si="47"/>
        <v>8088365.88</v>
      </c>
      <c r="H234" s="19">
        <f t="shared" si="47"/>
        <v>7291146.43</v>
      </c>
      <c r="I234" s="19">
        <f t="shared" si="47"/>
        <v>8011647.46</v>
      </c>
      <c r="J234" s="19">
        <f t="shared" si="47"/>
        <v>7863961.970000001</v>
      </c>
      <c r="K234" s="19">
        <f t="shared" si="47"/>
        <v>8199358.48</v>
      </c>
      <c r="L234" s="19">
        <f t="shared" si="47"/>
        <v>11270149.990000002</v>
      </c>
      <c r="M234" s="19">
        <f t="shared" si="47"/>
        <v>11198396.690000001</v>
      </c>
      <c r="N234" s="19">
        <f t="shared" si="47"/>
        <v>9339044.04</v>
      </c>
      <c r="O234" s="20">
        <f t="shared" si="47"/>
        <v>100992284.15</v>
      </c>
    </row>
    <row r="235" spans="1:15" ht="12">
      <c r="A235" s="3" t="s">
        <v>339</v>
      </c>
      <c r="B235" s="2" t="s">
        <v>340</v>
      </c>
      <c r="C235" s="10"/>
      <c r="D235" s="11"/>
      <c r="E235" s="11"/>
      <c r="F235" s="11"/>
      <c r="G235" s="12"/>
      <c r="H235" s="12"/>
      <c r="I235" s="12"/>
      <c r="J235" s="12"/>
      <c r="K235" s="12"/>
      <c r="L235" s="12"/>
      <c r="M235" s="12"/>
      <c r="N235" s="12"/>
      <c r="O235" s="27">
        <f>SUM(C235:L235)</f>
        <v>0</v>
      </c>
    </row>
    <row r="236" spans="1:15" ht="12">
      <c r="A236" s="3" t="s">
        <v>341</v>
      </c>
      <c r="B236" s="2" t="s">
        <v>342</v>
      </c>
      <c r="C236" s="10">
        <v>3633748.8000000003</v>
      </c>
      <c r="D236" s="11">
        <v>3802801.12</v>
      </c>
      <c r="E236" s="11">
        <v>3548156.56</v>
      </c>
      <c r="F236" s="11">
        <v>4380049.77</v>
      </c>
      <c r="G236" s="12">
        <v>3818227.34</v>
      </c>
      <c r="H236" s="12">
        <v>3843809.11</v>
      </c>
      <c r="I236" s="12">
        <v>4140765.82</v>
      </c>
      <c r="J236" s="12">
        <v>3918768.39</v>
      </c>
      <c r="K236" s="12">
        <v>4129063.3400000003</v>
      </c>
      <c r="L236" s="12">
        <v>5363539.48</v>
      </c>
      <c r="M236" s="12">
        <v>5250975.74</v>
      </c>
      <c r="N236" s="12">
        <v>4660088.85</v>
      </c>
      <c r="O236" s="27">
        <f>SUM(C236:N236)</f>
        <v>50489994.32000001</v>
      </c>
    </row>
    <row r="237" spans="3:15" ht="12.75" thickBot="1">
      <c r="C237" s="32">
        <f aca="true" t="shared" si="48" ref="C237:O237">SUM(C236)</f>
        <v>3633748.8000000003</v>
      </c>
      <c r="D237" s="32">
        <f t="shared" si="48"/>
        <v>3802801.12</v>
      </c>
      <c r="E237" s="32">
        <f t="shared" si="48"/>
        <v>3548156.56</v>
      </c>
      <c r="F237" s="32">
        <f t="shared" si="48"/>
        <v>4380049.77</v>
      </c>
      <c r="G237" s="32">
        <f t="shared" si="48"/>
        <v>3818227.34</v>
      </c>
      <c r="H237" s="32">
        <f t="shared" si="48"/>
        <v>3843809.11</v>
      </c>
      <c r="I237" s="32">
        <f t="shared" si="48"/>
        <v>4140765.82</v>
      </c>
      <c r="J237" s="32">
        <f t="shared" si="48"/>
        <v>3918768.39</v>
      </c>
      <c r="K237" s="32">
        <f t="shared" si="48"/>
        <v>4129063.3400000003</v>
      </c>
      <c r="L237" s="32">
        <f t="shared" si="48"/>
        <v>5363539.48</v>
      </c>
      <c r="M237" s="32">
        <f t="shared" si="48"/>
        <v>5250975.74</v>
      </c>
      <c r="N237" s="32">
        <f t="shared" si="48"/>
        <v>4660088.85</v>
      </c>
      <c r="O237" s="33">
        <f t="shared" si="48"/>
        <v>50489994.32000001</v>
      </c>
    </row>
    <row r="238" spans="3:15" ht="12.75" thickTop="1">
      <c r="C238" s="34"/>
      <c r="D238" s="34"/>
      <c r="E238" s="34"/>
      <c r="F238" s="34"/>
      <c r="G238" s="12"/>
      <c r="H238" s="12"/>
      <c r="I238" s="12"/>
      <c r="J238" s="12"/>
      <c r="K238" s="12"/>
      <c r="L238" s="12"/>
      <c r="M238" s="12"/>
      <c r="N238" s="12"/>
      <c r="O238" s="26"/>
    </row>
    <row r="239" spans="1:15" ht="12">
      <c r="A239" s="3" t="s">
        <v>343</v>
      </c>
      <c r="B239" s="2" t="s">
        <v>344</v>
      </c>
      <c r="C239" s="10"/>
      <c r="D239" s="11"/>
      <c r="E239" s="11"/>
      <c r="F239" s="11"/>
      <c r="G239" s="12"/>
      <c r="H239" s="12"/>
      <c r="I239" s="12"/>
      <c r="J239" s="12"/>
      <c r="K239" s="12"/>
      <c r="L239" s="12"/>
      <c r="M239" s="12"/>
      <c r="N239" s="12"/>
      <c r="O239" s="26"/>
    </row>
    <row r="240" spans="1:15" ht="12">
      <c r="A240" s="3" t="s">
        <v>345</v>
      </c>
      <c r="B240" s="2" t="s">
        <v>344</v>
      </c>
      <c r="C240" s="10">
        <v>3376988.0300000003</v>
      </c>
      <c r="D240" s="11">
        <v>3822429.77</v>
      </c>
      <c r="E240" s="11">
        <v>4040941.04</v>
      </c>
      <c r="F240" s="11">
        <v>3022343.59</v>
      </c>
      <c r="G240" s="12">
        <v>3672947.54</v>
      </c>
      <c r="H240" s="12">
        <v>3447337.32</v>
      </c>
      <c r="I240" s="12">
        <v>3860351.64</v>
      </c>
      <c r="J240" s="12">
        <v>3936517.58</v>
      </c>
      <c r="K240" s="12">
        <v>4070295.14</v>
      </c>
      <c r="L240" s="12">
        <v>5896766.71</v>
      </c>
      <c r="M240" s="12">
        <v>5922073.95</v>
      </c>
      <c r="N240" s="12">
        <v>4678955.19</v>
      </c>
      <c r="O240" s="27">
        <f>SUM(C240:N240)</f>
        <v>49747947.5</v>
      </c>
    </row>
    <row r="241" spans="3:15" ht="12.75" thickBot="1">
      <c r="C241" s="21">
        <f aca="true" t="shared" si="49" ref="C241:O241">SUM(C240)</f>
        <v>3376988.0300000003</v>
      </c>
      <c r="D241" s="21">
        <f t="shared" si="49"/>
        <v>3822429.77</v>
      </c>
      <c r="E241" s="21">
        <f t="shared" si="49"/>
        <v>4040941.04</v>
      </c>
      <c r="F241" s="21">
        <f t="shared" si="49"/>
        <v>3022343.59</v>
      </c>
      <c r="G241" s="21">
        <f t="shared" si="49"/>
        <v>3672947.54</v>
      </c>
      <c r="H241" s="21">
        <f t="shared" si="49"/>
        <v>3447337.32</v>
      </c>
      <c r="I241" s="21">
        <f t="shared" si="49"/>
        <v>3860351.64</v>
      </c>
      <c r="J241" s="21">
        <f t="shared" si="49"/>
        <v>3936517.58</v>
      </c>
      <c r="K241" s="21">
        <f t="shared" si="49"/>
        <v>4070295.14</v>
      </c>
      <c r="L241" s="21">
        <f t="shared" si="49"/>
        <v>5896766.71</v>
      </c>
      <c r="M241" s="21">
        <f t="shared" si="49"/>
        <v>5922073.95</v>
      </c>
      <c r="N241" s="21">
        <f t="shared" si="49"/>
        <v>4678955.19</v>
      </c>
      <c r="O241" s="22">
        <f t="shared" si="49"/>
        <v>49747947.5</v>
      </c>
    </row>
    <row r="242" spans="3:15" ht="12.75" thickTop="1">
      <c r="C242" s="23"/>
      <c r="D242" s="23"/>
      <c r="E242" s="23"/>
      <c r="F242" s="23"/>
      <c r="G242" s="12"/>
      <c r="H242" s="12"/>
      <c r="I242" s="12"/>
      <c r="J242" s="12"/>
      <c r="K242" s="12"/>
      <c r="L242" s="12"/>
      <c r="M242" s="12"/>
      <c r="N242" s="12"/>
      <c r="O242" s="26"/>
    </row>
    <row r="243" spans="1:15" ht="12">
      <c r="A243" s="3" t="s">
        <v>346</v>
      </c>
      <c r="B243" s="2" t="s">
        <v>347</v>
      </c>
      <c r="C243" s="10"/>
      <c r="D243" s="11"/>
      <c r="E243" s="11"/>
      <c r="F243" s="11"/>
      <c r="G243" s="12"/>
      <c r="H243" s="12"/>
      <c r="I243" s="12"/>
      <c r="J243" s="12"/>
      <c r="K243" s="12"/>
      <c r="L243" s="12"/>
      <c r="M243" s="12"/>
      <c r="N243" s="12"/>
      <c r="O243" s="27"/>
    </row>
    <row r="244" spans="1:15" ht="12">
      <c r="A244" s="25" t="s">
        <v>348</v>
      </c>
      <c r="B244" s="2" t="s">
        <v>347</v>
      </c>
      <c r="C244" s="10">
        <v>0</v>
      </c>
      <c r="D244" s="11">
        <v>0</v>
      </c>
      <c r="E244" s="11">
        <v>0</v>
      </c>
      <c r="F244" s="11">
        <v>102754.53</v>
      </c>
      <c r="G244" s="12">
        <v>597191</v>
      </c>
      <c r="H244" s="12">
        <v>0</v>
      </c>
      <c r="I244" s="12">
        <v>10530</v>
      </c>
      <c r="J244" s="12">
        <v>8676</v>
      </c>
      <c r="K244" s="12">
        <v>0</v>
      </c>
      <c r="L244" s="12">
        <v>9843.8</v>
      </c>
      <c r="M244" s="12">
        <v>25347</v>
      </c>
      <c r="N244" s="12">
        <v>0</v>
      </c>
      <c r="O244" s="26">
        <f>SUM(C244:N244)</f>
        <v>754342.3300000001</v>
      </c>
    </row>
    <row r="245" spans="3:15" ht="12.75" thickBot="1">
      <c r="C245" s="21">
        <f aca="true" t="shared" si="50" ref="C245:O245">SUM(C244)</f>
        <v>0</v>
      </c>
      <c r="D245" s="21">
        <f t="shared" si="50"/>
        <v>0</v>
      </c>
      <c r="E245" s="21">
        <f t="shared" si="50"/>
        <v>0</v>
      </c>
      <c r="F245" s="21">
        <f t="shared" si="50"/>
        <v>102754.53</v>
      </c>
      <c r="G245" s="21">
        <f t="shared" si="50"/>
        <v>597191</v>
      </c>
      <c r="H245" s="21">
        <f t="shared" si="50"/>
        <v>0</v>
      </c>
      <c r="I245" s="21">
        <f t="shared" si="50"/>
        <v>10530</v>
      </c>
      <c r="J245" s="21">
        <f t="shared" si="50"/>
        <v>8676</v>
      </c>
      <c r="K245" s="21">
        <f t="shared" si="50"/>
        <v>0</v>
      </c>
      <c r="L245" s="21">
        <f t="shared" si="50"/>
        <v>9843.8</v>
      </c>
      <c r="M245" s="21">
        <f t="shared" si="50"/>
        <v>25347</v>
      </c>
      <c r="N245" s="21">
        <f t="shared" si="50"/>
        <v>0</v>
      </c>
      <c r="O245" s="22">
        <f t="shared" si="50"/>
        <v>754342.3300000001</v>
      </c>
    </row>
    <row r="246" spans="3:15" ht="12.75" thickTop="1">
      <c r="C246" s="23"/>
      <c r="D246" s="23"/>
      <c r="E246" s="23"/>
      <c r="F246" s="23"/>
      <c r="G246" s="12"/>
      <c r="H246" s="12"/>
      <c r="I246" s="12"/>
      <c r="J246" s="12"/>
      <c r="K246" s="12"/>
      <c r="L246" s="12"/>
      <c r="M246" s="12"/>
      <c r="N246" s="12"/>
      <c r="O246" s="27"/>
    </row>
    <row r="247" spans="1:15" ht="12">
      <c r="A247" s="17" t="s">
        <v>349</v>
      </c>
      <c r="B247" s="18" t="s">
        <v>16</v>
      </c>
      <c r="C247" s="19">
        <f aca="true" t="shared" si="51" ref="C247:O247">SUM(C250)</f>
        <v>0</v>
      </c>
      <c r="D247" s="19">
        <f t="shared" si="51"/>
        <v>0</v>
      </c>
      <c r="E247" s="19">
        <f t="shared" si="51"/>
        <v>546000</v>
      </c>
      <c r="F247" s="19">
        <f t="shared" si="51"/>
        <v>261000</v>
      </c>
      <c r="G247" s="19">
        <f t="shared" si="51"/>
        <v>523000</v>
      </c>
      <c r="H247" s="19">
        <f t="shared" si="51"/>
        <v>266000</v>
      </c>
      <c r="I247" s="19">
        <f t="shared" si="51"/>
        <v>383000</v>
      </c>
      <c r="J247" s="19">
        <f t="shared" si="51"/>
        <v>155000</v>
      </c>
      <c r="K247" s="19">
        <f t="shared" si="51"/>
        <v>0</v>
      </c>
      <c r="L247" s="19">
        <f t="shared" si="51"/>
        <v>0</v>
      </c>
      <c r="M247" s="19">
        <f t="shared" si="51"/>
        <v>0</v>
      </c>
      <c r="N247" s="19">
        <f t="shared" si="51"/>
        <v>861000</v>
      </c>
      <c r="O247" s="20">
        <f t="shared" si="51"/>
        <v>2995000</v>
      </c>
    </row>
    <row r="248" spans="1:15" ht="12">
      <c r="A248" s="3" t="s">
        <v>350</v>
      </c>
      <c r="B248" s="2" t="s">
        <v>351</v>
      </c>
      <c r="C248" s="23"/>
      <c r="D248" s="23"/>
      <c r="E248" s="23"/>
      <c r="F248" s="23"/>
      <c r="G248" s="12"/>
      <c r="H248" s="12"/>
      <c r="I248" s="12"/>
      <c r="J248" s="12"/>
      <c r="K248" s="12"/>
      <c r="L248" s="12"/>
      <c r="M248" s="12"/>
      <c r="N248" s="12"/>
      <c r="O248" s="27"/>
    </row>
    <row r="249" spans="1:15" ht="12">
      <c r="A249" s="3" t="s">
        <v>352</v>
      </c>
      <c r="B249" s="2" t="s">
        <v>351</v>
      </c>
      <c r="C249" s="23"/>
      <c r="D249" s="23"/>
      <c r="E249" s="23">
        <v>546000</v>
      </c>
      <c r="F249" s="23">
        <v>261000</v>
      </c>
      <c r="G249" s="12">
        <v>523000</v>
      </c>
      <c r="H249" s="12">
        <v>266000</v>
      </c>
      <c r="I249" s="12">
        <v>383000</v>
      </c>
      <c r="J249" s="12">
        <v>155000</v>
      </c>
      <c r="K249" s="12">
        <v>0</v>
      </c>
      <c r="L249" s="12">
        <v>0</v>
      </c>
      <c r="M249" s="12">
        <v>0</v>
      </c>
      <c r="N249" s="12">
        <v>861000</v>
      </c>
      <c r="O249" s="27">
        <f>SUM(E249:N249)</f>
        <v>2995000</v>
      </c>
    </row>
    <row r="250" spans="3:15" ht="12.75" thickBot="1">
      <c r="C250" s="21">
        <f aca="true" t="shared" si="52" ref="C250:O250">SUM(C249)</f>
        <v>0</v>
      </c>
      <c r="D250" s="21">
        <f t="shared" si="52"/>
        <v>0</v>
      </c>
      <c r="E250" s="21">
        <f t="shared" si="52"/>
        <v>546000</v>
      </c>
      <c r="F250" s="21">
        <f t="shared" si="52"/>
        <v>261000</v>
      </c>
      <c r="G250" s="21">
        <f t="shared" si="52"/>
        <v>523000</v>
      </c>
      <c r="H250" s="21">
        <f t="shared" si="52"/>
        <v>266000</v>
      </c>
      <c r="I250" s="21">
        <f t="shared" si="52"/>
        <v>383000</v>
      </c>
      <c r="J250" s="21">
        <f t="shared" si="52"/>
        <v>155000</v>
      </c>
      <c r="K250" s="21">
        <f t="shared" si="52"/>
        <v>0</v>
      </c>
      <c r="L250" s="21">
        <f t="shared" si="52"/>
        <v>0</v>
      </c>
      <c r="M250" s="21">
        <f t="shared" si="52"/>
        <v>0</v>
      </c>
      <c r="N250" s="21">
        <f t="shared" si="52"/>
        <v>861000</v>
      </c>
      <c r="O250" s="22">
        <f t="shared" si="52"/>
        <v>2995000</v>
      </c>
    </row>
    <row r="251" spans="3:15" ht="12.75" thickTop="1">
      <c r="C251" s="23"/>
      <c r="D251" s="23"/>
      <c r="E251" s="23"/>
      <c r="F251" s="23"/>
      <c r="G251" s="12"/>
      <c r="H251" s="12"/>
      <c r="I251" s="12"/>
      <c r="J251" s="12"/>
      <c r="K251" s="12"/>
      <c r="L251" s="12"/>
      <c r="M251" s="12"/>
      <c r="N251" s="12"/>
      <c r="O251" s="27"/>
    </row>
    <row r="252" spans="1:15" ht="12">
      <c r="A252" s="35" t="s">
        <v>353</v>
      </c>
      <c r="B252" s="35" t="s">
        <v>354</v>
      </c>
      <c r="C252" s="36"/>
      <c r="D252" s="36"/>
      <c r="E252" s="36"/>
      <c r="F252" s="36"/>
      <c r="G252" s="37"/>
      <c r="H252" s="37"/>
      <c r="I252" s="37"/>
      <c r="J252" s="37"/>
      <c r="K252" s="37"/>
      <c r="L252" s="37"/>
      <c r="M252" s="37"/>
      <c r="N252" s="37">
        <f>SUM(N255)</f>
        <v>190077.3</v>
      </c>
      <c r="O252" s="38">
        <f>SUM(N252)</f>
        <v>190077.3</v>
      </c>
    </row>
    <row r="253" spans="1:15" ht="12">
      <c r="A253" s="25" t="s">
        <v>355</v>
      </c>
      <c r="B253" s="25" t="s">
        <v>356</v>
      </c>
      <c r="C253" s="23"/>
      <c r="D253" s="23"/>
      <c r="E253" s="23"/>
      <c r="F253" s="23"/>
      <c r="G253" s="12"/>
      <c r="H253" s="12"/>
      <c r="I253" s="12"/>
      <c r="J253" s="12"/>
      <c r="K253" s="12"/>
      <c r="L253" s="12"/>
      <c r="M253" s="12"/>
      <c r="N253" s="12"/>
      <c r="O253" s="39"/>
    </row>
    <row r="254" spans="1:15" ht="12">
      <c r="A254" s="25" t="s">
        <v>357</v>
      </c>
      <c r="B254" s="25" t="s">
        <v>356</v>
      </c>
      <c r="C254" s="23"/>
      <c r="D254" s="23"/>
      <c r="E254" s="23"/>
      <c r="F254" s="23"/>
      <c r="G254" s="12"/>
      <c r="H254" s="12"/>
      <c r="I254" s="12"/>
      <c r="J254" s="12"/>
      <c r="K254" s="12"/>
      <c r="L254" s="12"/>
      <c r="M254" s="12"/>
      <c r="N254" s="12">
        <v>190077.3</v>
      </c>
      <c r="O254" s="27">
        <f>SUM(N254)</f>
        <v>190077.3</v>
      </c>
    </row>
    <row r="255" spans="3:15" ht="12.75" thickBot="1">
      <c r="C255" s="21"/>
      <c r="D255" s="21"/>
      <c r="E255" s="21"/>
      <c r="F255" s="21"/>
      <c r="G255" s="40"/>
      <c r="H255" s="40"/>
      <c r="I255" s="40"/>
      <c r="J255" s="40"/>
      <c r="K255" s="40"/>
      <c r="L255" s="40"/>
      <c r="M255" s="40"/>
      <c r="N255" s="40">
        <f>SUM(N254)</f>
        <v>190077.3</v>
      </c>
      <c r="O255" s="41">
        <f>SUM(O254)</f>
        <v>190077.3</v>
      </c>
    </row>
    <row r="256" spans="3:15" ht="12.75" thickTop="1">
      <c r="C256" s="23"/>
      <c r="D256" s="23"/>
      <c r="E256" s="23"/>
      <c r="F256" s="23"/>
      <c r="G256" s="12"/>
      <c r="H256" s="12"/>
      <c r="I256" s="12"/>
      <c r="J256" s="12"/>
      <c r="K256" s="12"/>
      <c r="L256" s="12"/>
      <c r="M256" s="12"/>
      <c r="N256" s="12"/>
      <c r="O256" s="26"/>
    </row>
    <row r="257" spans="1:15" ht="24">
      <c r="A257" s="13" t="s">
        <v>358</v>
      </c>
      <c r="B257" s="14" t="s">
        <v>359</v>
      </c>
      <c r="C257" s="15">
        <f aca="true" t="shared" si="53" ref="C257:L257">SUM(C259,C264,C269)</f>
        <v>777948.6599999999</v>
      </c>
      <c r="D257" s="15">
        <f t="shared" si="53"/>
        <v>37644.2</v>
      </c>
      <c r="E257" s="15">
        <f t="shared" si="53"/>
        <v>741096.11</v>
      </c>
      <c r="F257" s="15">
        <f t="shared" si="53"/>
        <v>1427481.11</v>
      </c>
      <c r="G257" s="15">
        <f t="shared" si="53"/>
        <v>745416.22</v>
      </c>
      <c r="H257" s="15">
        <f t="shared" si="53"/>
        <v>745390.75</v>
      </c>
      <c r="I257" s="15">
        <f t="shared" si="53"/>
        <v>716467.85</v>
      </c>
      <c r="J257" s="15">
        <f t="shared" si="53"/>
        <v>22116.57</v>
      </c>
      <c r="K257" s="15">
        <f t="shared" si="53"/>
        <v>1441160.5</v>
      </c>
      <c r="L257" s="15">
        <f t="shared" si="53"/>
        <v>867358.89</v>
      </c>
      <c r="M257" s="15">
        <f>SUM(M259,M264,M269)</f>
        <v>712181.02</v>
      </c>
      <c r="N257" s="15">
        <f>SUM(N259,N264,N269)</f>
        <v>687189.29</v>
      </c>
      <c r="O257" s="15">
        <f>SUM(O259,O264,O269)</f>
        <v>8921451.170000002</v>
      </c>
    </row>
    <row r="258" spans="1:15" ht="12">
      <c r="A258" s="42"/>
      <c r="B258" s="43"/>
      <c r="C258" s="44"/>
      <c r="D258" s="44"/>
      <c r="E258" s="44"/>
      <c r="F258" s="44"/>
      <c r="G258" s="12"/>
      <c r="H258" s="12"/>
      <c r="I258" s="12"/>
      <c r="J258" s="12"/>
      <c r="K258" s="12"/>
      <c r="L258" s="12"/>
      <c r="M258" s="12"/>
      <c r="N258" s="12"/>
      <c r="O258" s="26"/>
    </row>
    <row r="259" spans="1:15" ht="12">
      <c r="A259" s="17" t="s">
        <v>360</v>
      </c>
      <c r="B259" s="18" t="s">
        <v>361</v>
      </c>
      <c r="C259" s="19">
        <f aca="true" t="shared" si="54" ref="C259:M259">C262</f>
        <v>759335.59</v>
      </c>
      <c r="D259" s="19">
        <f t="shared" si="54"/>
        <v>19031.13</v>
      </c>
      <c r="E259" s="19">
        <f t="shared" si="54"/>
        <v>722483.04</v>
      </c>
      <c r="F259" s="19">
        <f t="shared" si="54"/>
        <v>1426268.04</v>
      </c>
      <c r="G259" s="19">
        <f t="shared" si="54"/>
        <v>707982.84</v>
      </c>
      <c r="H259" s="19">
        <f t="shared" si="54"/>
        <v>726067.52</v>
      </c>
      <c r="I259" s="19">
        <f t="shared" si="54"/>
        <v>697144.62</v>
      </c>
      <c r="J259" s="19">
        <f t="shared" si="54"/>
        <v>2793.35</v>
      </c>
      <c r="K259" s="19">
        <f t="shared" si="54"/>
        <v>1421837.27</v>
      </c>
      <c r="L259" s="19">
        <f t="shared" si="54"/>
        <v>680305.78</v>
      </c>
      <c r="M259" s="19">
        <f t="shared" si="54"/>
        <v>693926.91</v>
      </c>
      <c r="N259" s="19">
        <f>N262</f>
        <v>668935.18</v>
      </c>
      <c r="O259" s="19">
        <f>O262</f>
        <v>8526111.270000001</v>
      </c>
    </row>
    <row r="260" spans="1:15" ht="12">
      <c r="A260" s="3" t="s">
        <v>362</v>
      </c>
      <c r="B260" s="2" t="s">
        <v>363</v>
      </c>
      <c r="C260" s="10"/>
      <c r="D260" s="11"/>
      <c r="E260" s="11"/>
      <c r="F260" s="11"/>
      <c r="G260" s="12"/>
      <c r="H260" s="12"/>
      <c r="I260" s="12"/>
      <c r="J260" s="12"/>
      <c r="K260" s="12"/>
      <c r="L260" s="12"/>
      <c r="M260" s="12"/>
      <c r="N260" s="12"/>
      <c r="O260" s="27"/>
    </row>
    <row r="261" spans="1:15" ht="12">
      <c r="A261" s="3" t="s">
        <v>364</v>
      </c>
      <c r="B261" s="2" t="s">
        <v>365</v>
      </c>
      <c r="C261" s="10">
        <v>759335.59</v>
      </c>
      <c r="D261" s="11">
        <v>19031.13</v>
      </c>
      <c r="E261" s="11">
        <v>722483.04</v>
      </c>
      <c r="F261" s="11">
        <v>1426268.04</v>
      </c>
      <c r="G261" s="12">
        <v>707982.84</v>
      </c>
      <c r="H261" s="12">
        <v>726067.52</v>
      </c>
      <c r="I261" s="12">
        <v>697144.62</v>
      </c>
      <c r="J261" s="12">
        <v>2793.35</v>
      </c>
      <c r="K261" s="12">
        <v>1421837.27</v>
      </c>
      <c r="L261" s="12">
        <v>680305.78</v>
      </c>
      <c r="M261" s="12">
        <v>693926.91</v>
      </c>
      <c r="N261" s="12">
        <v>668935.18</v>
      </c>
      <c r="O261" s="27">
        <f>SUM(C261:N261)</f>
        <v>8526111.270000001</v>
      </c>
    </row>
    <row r="262" spans="3:15" ht="12.75" thickBot="1">
      <c r="C262" s="21">
        <f aca="true" t="shared" si="55" ref="C262:O262">SUM(C261)</f>
        <v>759335.59</v>
      </c>
      <c r="D262" s="21">
        <f t="shared" si="55"/>
        <v>19031.13</v>
      </c>
      <c r="E262" s="21">
        <f t="shared" si="55"/>
        <v>722483.04</v>
      </c>
      <c r="F262" s="21">
        <f t="shared" si="55"/>
        <v>1426268.04</v>
      </c>
      <c r="G262" s="21">
        <f t="shared" si="55"/>
        <v>707982.84</v>
      </c>
      <c r="H262" s="21">
        <f t="shared" si="55"/>
        <v>726067.52</v>
      </c>
      <c r="I262" s="21">
        <f t="shared" si="55"/>
        <v>697144.62</v>
      </c>
      <c r="J262" s="21">
        <f t="shared" si="55"/>
        <v>2793.35</v>
      </c>
      <c r="K262" s="21">
        <f t="shared" si="55"/>
        <v>1421837.27</v>
      </c>
      <c r="L262" s="21">
        <f t="shared" si="55"/>
        <v>680305.78</v>
      </c>
      <c r="M262" s="21">
        <f t="shared" si="55"/>
        <v>693926.91</v>
      </c>
      <c r="N262" s="21">
        <f t="shared" si="55"/>
        <v>668935.18</v>
      </c>
      <c r="O262" s="22">
        <f t="shared" si="55"/>
        <v>8526111.270000001</v>
      </c>
    </row>
    <row r="263" spans="3:15" ht="12.75" thickTop="1">
      <c r="C263" s="23"/>
      <c r="D263" s="23"/>
      <c r="E263" s="23"/>
      <c r="F263" s="23"/>
      <c r="G263" s="12"/>
      <c r="H263" s="12"/>
      <c r="I263" s="12"/>
      <c r="J263" s="12"/>
      <c r="K263" s="12"/>
      <c r="L263" s="12"/>
      <c r="M263" s="12"/>
      <c r="N263" s="12"/>
      <c r="O263" s="27"/>
    </row>
    <row r="264" spans="1:15" ht="12">
      <c r="A264" s="17" t="s">
        <v>366</v>
      </c>
      <c r="B264" s="18" t="s">
        <v>367</v>
      </c>
      <c r="C264" s="19">
        <f aca="true" t="shared" si="56" ref="C264:O264">C267</f>
        <v>1213.07</v>
      </c>
      <c r="D264" s="19">
        <f t="shared" si="56"/>
        <v>1213.07</v>
      </c>
      <c r="E264" s="19">
        <f t="shared" si="56"/>
        <v>1213.07</v>
      </c>
      <c r="F264" s="19">
        <f t="shared" si="56"/>
        <v>1213.07</v>
      </c>
      <c r="G264" s="19">
        <f t="shared" si="56"/>
        <v>1213.08</v>
      </c>
      <c r="H264" s="19">
        <f t="shared" si="56"/>
        <v>1213.08</v>
      </c>
      <c r="I264" s="19">
        <f t="shared" si="56"/>
        <v>1213.08</v>
      </c>
      <c r="J264" s="19">
        <f t="shared" si="56"/>
        <v>1213.07</v>
      </c>
      <c r="K264" s="19">
        <f t="shared" si="56"/>
        <v>1213.08</v>
      </c>
      <c r="L264" s="19">
        <f t="shared" si="56"/>
        <v>168942.96</v>
      </c>
      <c r="M264" s="19">
        <f t="shared" si="56"/>
        <v>143.96</v>
      </c>
      <c r="N264" s="19">
        <f t="shared" si="56"/>
        <v>143.96</v>
      </c>
      <c r="O264" s="20">
        <f t="shared" si="56"/>
        <v>180148.55</v>
      </c>
    </row>
    <row r="265" spans="1:15" ht="12">
      <c r="A265" s="3" t="s">
        <v>368</v>
      </c>
      <c r="B265" s="2" t="s">
        <v>369</v>
      </c>
      <c r="C265" s="10"/>
      <c r="D265" s="11"/>
      <c r="E265" s="11"/>
      <c r="F265" s="11"/>
      <c r="G265" s="12"/>
      <c r="H265" s="12"/>
      <c r="I265" s="12"/>
      <c r="J265" s="12"/>
      <c r="K265" s="12"/>
      <c r="L265" s="12"/>
      <c r="M265" s="12"/>
      <c r="N265" s="12"/>
      <c r="O265" s="27"/>
    </row>
    <row r="266" spans="1:15" ht="12">
      <c r="A266" s="3" t="s">
        <v>370</v>
      </c>
      <c r="B266" s="2" t="s">
        <v>371</v>
      </c>
      <c r="C266" s="10">
        <v>1213.07</v>
      </c>
      <c r="D266" s="11">
        <v>1213.07</v>
      </c>
      <c r="E266" s="11">
        <v>1213.07</v>
      </c>
      <c r="F266" s="11">
        <v>1213.07</v>
      </c>
      <c r="G266" s="12">
        <v>1213.08</v>
      </c>
      <c r="H266" s="12">
        <v>1213.08</v>
      </c>
      <c r="I266" s="12">
        <v>1213.08</v>
      </c>
      <c r="J266" s="12">
        <v>1213.07</v>
      </c>
      <c r="K266" s="12">
        <v>1213.08</v>
      </c>
      <c r="L266" s="12">
        <v>168942.96</v>
      </c>
      <c r="M266" s="12">
        <v>143.96</v>
      </c>
      <c r="N266" s="12">
        <v>143.96</v>
      </c>
      <c r="O266" s="27">
        <f>SUM(C266:N266)</f>
        <v>180148.55</v>
      </c>
    </row>
    <row r="267" spans="3:15" ht="12.75" thickBot="1">
      <c r="C267" s="21">
        <f aca="true" t="shared" si="57" ref="C267:O267">SUM(C266)</f>
        <v>1213.07</v>
      </c>
      <c r="D267" s="21">
        <f t="shared" si="57"/>
        <v>1213.07</v>
      </c>
      <c r="E267" s="21">
        <f t="shared" si="57"/>
        <v>1213.07</v>
      </c>
      <c r="F267" s="21">
        <f t="shared" si="57"/>
        <v>1213.07</v>
      </c>
      <c r="G267" s="21">
        <f t="shared" si="57"/>
        <v>1213.08</v>
      </c>
      <c r="H267" s="21">
        <f t="shared" si="57"/>
        <v>1213.08</v>
      </c>
      <c r="I267" s="21">
        <f t="shared" si="57"/>
        <v>1213.08</v>
      </c>
      <c r="J267" s="21">
        <f t="shared" si="57"/>
        <v>1213.07</v>
      </c>
      <c r="K267" s="21">
        <f t="shared" si="57"/>
        <v>1213.08</v>
      </c>
      <c r="L267" s="21">
        <f t="shared" si="57"/>
        <v>168942.96</v>
      </c>
      <c r="M267" s="21">
        <f t="shared" si="57"/>
        <v>143.96</v>
      </c>
      <c r="N267" s="21">
        <f t="shared" si="57"/>
        <v>143.96</v>
      </c>
      <c r="O267" s="22">
        <f t="shared" si="57"/>
        <v>180148.55</v>
      </c>
    </row>
    <row r="268" spans="3:15" ht="12.75" thickTop="1">
      <c r="C268" s="10"/>
      <c r="D268" s="11"/>
      <c r="E268" s="11"/>
      <c r="F268" s="11"/>
      <c r="G268" s="12"/>
      <c r="H268" s="12"/>
      <c r="I268" s="12"/>
      <c r="J268" s="12"/>
      <c r="K268" s="12"/>
      <c r="L268" s="12"/>
      <c r="M268" s="12"/>
      <c r="N268" s="12"/>
      <c r="O268" s="27"/>
    </row>
    <row r="269" spans="1:15" ht="12">
      <c r="A269" s="17" t="s">
        <v>372</v>
      </c>
      <c r="B269" s="18" t="s">
        <v>373</v>
      </c>
      <c r="C269" s="19">
        <f aca="true" t="shared" si="58" ref="C269:O269">C272</f>
        <v>17400</v>
      </c>
      <c r="D269" s="19">
        <f t="shared" si="58"/>
        <v>17400</v>
      </c>
      <c r="E269" s="19">
        <f t="shared" si="58"/>
        <v>17400</v>
      </c>
      <c r="F269" s="19">
        <f t="shared" si="58"/>
        <v>0</v>
      </c>
      <c r="G269" s="19">
        <f t="shared" si="58"/>
        <v>36220.3</v>
      </c>
      <c r="H269" s="19">
        <f t="shared" si="58"/>
        <v>18110.15</v>
      </c>
      <c r="I269" s="19">
        <f t="shared" si="58"/>
        <v>18110.15</v>
      </c>
      <c r="J269" s="19">
        <f t="shared" si="58"/>
        <v>18110.15</v>
      </c>
      <c r="K269" s="19">
        <f t="shared" si="58"/>
        <v>18110.15</v>
      </c>
      <c r="L269" s="19">
        <f t="shared" si="58"/>
        <v>18110.15</v>
      </c>
      <c r="M269" s="19">
        <f t="shared" si="58"/>
        <v>18110.15</v>
      </c>
      <c r="N269" s="19">
        <f t="shared" si="58"/>
        <v>18110.15</v>
      </c>
      <c r="O269" s="20">
        <f t="shared" si="58"/>
        <v>215191.34999999998</v>
      </c>
    </row>
    <row r="270" spans="1:15" ht="12">
      <c r="A270" s="3" t="s">
        <v>374</v>
      </c>
      <c r="B270" s="2" t="s">
        <v>375</v>
      </c>
      <c r="C270" s="10"/>
      <c r="D270" s="11"/>
      <c r="E270" s="11"/>
      <c r="F270" s="11"/>
      <c r="G270" s="12"/>
      <c r="H270" s="12"/>
      <c r="I270" s="12"/>
      <c r="J270" s="12"/>
      <c r="K270" s="12"/>
      <c r="L270" s="12"/>
      <c r="M270" s="12"/>
      <c r="N270" s="12"/>
      <c r="O270" s="27"/>
    </row>
    <row r="271" spans="1:15" ht="12">
      <c r="A271" s="3" t="s">
        <v>376</v>
      </c>
      <c r="B271" s="2" t="s">
        <v>375</v>
      </c>
      <c r="C271" s="10">
        <v>17400</v>
      </c>
      <c r="D271" s="11">
        <v>17400</v>
      </c>
      <c r="E271" s="11">
        <v>17400</v>
      </c>
      <c r="F271" s="11">
        <v>0</v>
      </c>
      <c r="G271" s="12">
        <v>36220.3</v>
      </c>
      <c r="H271" s="12">
        <v>18110.15</v>
      </c>
      <c r="I271" s="12">
        <v>18110.15</v>
      </c>
      <c r="J271" s="12">
        <v>18110.15</v>
      </c>
      <c r="K271" s="12">
        <v>18110.15</v>
      </c>
      <c r="L271" s="12">
        <v>18110.15</v>
      </c>
      <c r="M271" s="12">
        <v>18110.15</v>
      </c>
      <c r="N271" s="12">
        <v>18110.15</v>
      </c>
      <c r="O271" s="27">
        <f>SUM(C271:N271)</f>
        <v>215191.34999999998</v>
      </c>
    </row>
    <row r="272" spans="3:15" ht="12.75" thickBot="1">
      <c r="C272" s="21">
        <f aca="true" t="shared" si="59" ref="C272:O272">SUM(C271)</f>
        <v>17400</v>
      </c>
      <c r="D272" s="21">
        <f t="shared" si="59"/>
        <v>17400</v>
      </c>
      <c r="E272" s="21">
        <f t="shared" si="59"/>
        <v>17400</v>
      </c>
      <c r="F272" s="21">
        <f t="shared" si="59"/>
        <v>0</v>
      </c>
      <c r="G272" s="21">
        <f t="shared" si="59"/>
        <v>36220.3</v>
      </c>
      <c r="H272" s="21">
        <f t="shared" si="59"/>
        <v>18110.15</v>
      </c>
      <c r="I272" s="21">
        <f t="shared" si="59"/>
        <v>18110.15</v>
      </c>
      <c r="J272" s="21">
        <f t="shared" si="59"/>
        <v>18110.15</v>
      </c>
      <c r="K272" s="21">
        <f t="shared" si="59"/>
        <v>18110.15</v>
      </c>
      <c r="L272" s="21">
        <f t="shared" si="59"/>
        <v>18110.15</v>
      </c>
      <c r="M272" s="21">
        <f t="shared" si="59"/>
        <v>18110.15</v>
      </c>
      <c r="N272" s="21">
        <f t="shared" si="59"/>
        <v>18110.15</v>
      </c>
      <c r="O272" s="22">
        <f t="shared" si="59"/>
        <v>215191.34999999998</v>
      </c>
    </row>
    <row r="273" spans="3:15" ht="12.75" thickTop="1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7"/>
    </row>
    <row r="274" spans="1:15" ht="12">
      <c r="A274" s="45" t="s">
        <v>377</v>
      </c>
      <c r="B274" s="45" t="s">
        <v>378</v>
      </c>
      <c r="C274" s="46"/>
      <c r="D274" s="46"/>
      <c r="E274" s="46"/>
      <c r="F274" s="46"/>
      <c r="G274" s="46"/>
      <c r="H274" s="46"/>
      <c r="I274" s="46"/>
      <c r="J274" s="47"/>
      <c r="K274" s="48"/>
      <c r="L274" s="47"/>
      <c r="M274" s="47"/>
      <c r="N274" s="47">
        <f>SUM(N277:N281)</f>
        <v>117667.39</v>
      </c>
      <c r="O274" s="47">
        <f>SUM(O277:O281)</f>
        <v>117667.39</v>
      </c>
    </row>
    <row r="275" spans="1:15" ht="12">
      <c r="A275" s="25" t="s">
        <v>379</v>
      </c>
      <c r="B275" s="25" t="s">
        <v>380</v>
      </c>
      <c r="N275" s="12"/>
      <c r="O275" s="27"/>
    </row>
    <row r="276" spans="1:15" ht="12">
      <c r="A276" s="25" t="s">
        <v>381</v>
      </c>
      <c r="B276" s="25" t="s">
        <v>382</v>
      </c>
      <c r="J276" s="12"/>
      <c r="K276" s="12"/>
      <c r="L276" s="12"/>
      <c r="M276" s="12"/>
      <c r="N276" s="12"/>
      <c r="O276" s="27"/>
    </row>
    <row r="277" spans="1:15" ht="12">
      <c r="A277" s="25" t="s">
        <v>383</v>
      </c>
      <c r="B277" s="25" t="s">
        <v>384</v>
      </c>
      <c r="J277" s="49"/>
      <c r="K277" s="49"/>
      <c r="L277" s="12"/>
      <c r="M277" s="12"/>
      <c r="N277" s="12">
        <v>10856.68</v>
      </c>
      <c r="O277" s="27">
        <f>SUM(N277)</f>
        <v>10856.68</v>
      </c>
    </row>
    <row r="278" spans="1:15" ht="12">
      <c r="A278" s="25" t="s">
        <v>385</v>
      </c>
      <c r="B278" s="25" t="s">
        <v>386</v>
      </c>
      <c r="J278" s="50"/>
      <c r="K278" s="51"/>
      <c r="L278" s="12"/>
      <c r="M278" s="12"/>
      <c r="N278" s="12">
        <v>5194.53</v>
      </c>
      <c r="O278" s="27">
        <f>SUM(N278)</f>
        <v>5194.53</v>
      </c>
    </row>
    <row r="279" spans="1:15" ht="12">
      <c r="A279" s="25" t="s">
        <v>387</v>
      </c>
      <c r="B279" s="25" t="s">
        <v>388</v>
      </c>
      <c r="J279" s="50"/>
      <c r="K279" s="49"/>
      <c r="L279" s="12"/>
      <c r="M279" s="12"/>
      <c r="N279" s="12">
        <v>97357.01</v>
      </c>
      <c r="O279" s="27">
        <f>SUM(N279)</f>
        <v>97357.01</v>
      </c>
    </row>
    <row r="280" spans="1:15" ht="12">
      <c r="A280" s="25" t="s">
        <v>389</v>
      </c>
      <c r="B280" s="25" t="s">
        <v>390</v>
      </c>
      <c r="J280" s="49"/>
      <c r="K280" s="51"/>
      <c r="L280" s="12"/>
      <c r="M280" s="12"/>
      <c r="N280" s="12">
        <v>454.16</v>
      </c>
      <c r="O280" s="27">
        <f>SUM(N280)</f>
        <v>454.16</v>
      </c>
    </row>
    <row r="281" spans="1:15" ht="12">
      <c r="A281" s="25" t="s">
        <v>391</v>
      </c>
      <c r="B281" s="25" t="s">
        <v>392</v>
      </c>
      <c r="J281" s="50"/>
      <c r="K281" s="51"/>
      <c r="L281" s="12"/>
      <c r="M281" s="12"/>
      <c r="N281" s="12">
        <v>3805.01</v>
      </c>
      <c r="O281" s="27">
        <f>SUM(N281)</f>
        <v>3805.01</v>
      </c>
    </row>
    <row r="282" spans="1:15" ht="12.75" thickBot="1">
      <c r="A282" s="25"/>
      <c r="B282" s="25"/>
      <c r="C282" s="52"/>
      <c r="D282" s="52"/>
      <c r="E282" s="52"/>
      <c r="F282" s="52"/>
      <c r="G282" s="52"/>
      <c r="H282" s="52"/>
      <c r="I282" s="52"/>
      <c r="J282" s="53"/>
      <c r="K282" s="54"/>
      <c r="L282" s="40"/>
      <c r="M282" s="40"/>
      <c r="N282" s="40">
        <f>SUM(N277:N281)</f>
        <v>117667.39</v>
      </c>
      <c r="O282" s="40">
        <f>SUM(O277:O281)</f>
        <v>117667.39</v>
      </c>
    </row>
    <row r="283" spans="10:15" ht="12.75" thickTop="1">
      <c r="J283" s="50"/>
      <c r="K283" s="51"/>
      <c r="L283" s="12"/>
      <c r="M283" s="12"/>
      <c r="N283" s="12"/>
      <c r="O283" s="27"/>
    </row>
    <row r="284" spans="1:15" ht="12">
      <c r="A284" s="45" t="s">
        <v>393</v>
      </c>
      <c r="B284" s="45" t="s">
        <v>394</v>
      </c>
      <c r="C284" s="46"/>
      <c r="D284" s="46"/>
      <c r="E284" s="46"/>
      <c r="F284" s="46"/>
      <c r="G284" s="46"/>
      <c r="H284" s="46"/>
      <c r="I284" s="46"/>
      <c r="J284" s="55"/>
      <c r="K284" s="48"/>
      <c r="L284" s="47"/>
      <c r="M284" s="47"/>
      <c r="N284" s="47">
        <f>SUM(N288)</f>
        <v>1786113.96</v>
      </c>
      <c r="O284" s="47">
        <f>SUM(O288)</f>
        <v>1786113.96</v>
      </c>
    </row>
    <row r="285" spans="1:15" ht="12">
      <c r="A285" s="25" t="s">
        <v>395</v>
      </c>
      <c r="B285" s="25" t="s">
        <v>396</v>
      </c>
      <c r="K285" s="51"/>
      <c r="L285" s="12"/>
      <c r="M285" s="12"/>
      <c r="N285" s="12"/>
      <c r="O285" s="27"/>
    </row>
    <row r="286" spans="1:15" ht="12">
      <c r="A286" s="25" t="s">
        <v>397</v>
      </c>
      <c r="B286" s="25" t="s">
        <v>398</v>
      </c>
      <c r="K286" s="51"/>
      <c r="L286" s="12"/>
      <c r="M286" s="12"/>
      <c r="N286" s="12"/>
      <c r="O286" s="26"/>
    </row>
    <row r="287" spans="1:15" ht="12">
      <c r="A287" s="25" t="s">
        <v>399</v>
      </c>
      <c r="B287" s="25" t="s">
        <v>400</v>
      </c>
      <c r="K287" s="49"/>
      <c r="L287" s="12"/>
      <c r="M287" s="12"/>
      <c r="N287" s="12">
        <v>1786113.96</v>
      </c>
      <c r="O287" s="27">
        <f>SUM(N287)</f>
        <v>1786113.96</v>
      </c>
    </row>
    <row r="288" spans="3:15" ht="12.75" thickBot="1">
      <c r="C288" s="56"/>
      <c r="D288" s="56"/>
      <c r="E288" s="56"/>
      <c r="F288" s="56"/>
      <c r="G288" s="56"/>
      <c r="H288" s="56"/>
      <c r="I288" s="56"/>
      <c r="J288" s="56"/>
      <c r="K288" s="57"/>
      <c r="L288" s="58"/>
      <c r="M288" s="58"/>
      <c r="N288" s="21">
        <f>SUM(N287)</f>
        <v>1786113.96</v>
      </c>
      <c r="O288" s="21">
        <f>SUM(O287)</f>
        <v>1786113.96</v>
      </c>
    </row>
    <row r="289" spans="11:15" ht="12.75" thickTop="1">
      <c r="K289" s="49"/>
      <c r="L289" s="12"/>
      <c r="M289" s="12"/>
      <c r="N289" s="12"/>
      <c r="O289" s="27"/>
    </row>
    <row r="290" spans="1:15" ht="12">
      <c r="A290" s="7" t="s">
        <v>13</v>
      </c>
      <c r="B290" s="8"/>
      <c r="C290" s="9">
        <f aca="true" t="shared" si="60" ref="C290:M290">SUM(C12,C46,C107,C199,C257)</f>
        <v>116088411.71000001</v>
      </c>
      <c r="D290" s="9">
        <f t="shared" si="60"/>
        <v>165946075.98000002</v>
      </c>
      <c r="E290" s="9">
        <f t="shared" si="60"/>
        <v>193204759.72000003</v>
      </c>
      <c r="F290" s="9">
        <f t="shared" si="60"/>
        <v>195013067.57</v>
      </c>
      <c r="G290" s="9">
        <f t="shared" si="60"/>
        <v>179537403.56</v>
      </c>
      <c r="H290" s="9">
        <f t="shared" si="60"/>
        <v>193397278.9</v>
      </c>
      <c r="I290" s="9">
        <f t="shared" si="60"/>
        <v>226762938.07</v>
      </c>
      <c r="J290" s="9">
        <f t="shared" si="60"/>
        <v>248357878.59999996</v>
      </c>
      <c r="K290" s="9">
        <f t="shared" si="60"/>
        <v>102875608.29</v>
      </c>
      <c r="L290" s="9">
        <f t="shared" si="60"/>
        <v>133145317.11000003</v>
      </c>
      <c r="M290" s="9">
        <f t="shared" si="60"/>
        <v>164096083.53</v>
      </c>
      <c r="N290" s="9">
        <f>SUM(N12,N46,N107,N199,N257,N273:N274,N284)</f>
        <v>246414736.64000002</v>
      </c>
      <c r="O290" s="9">
        <f>SUM(O12,O46,O107,O199,O257,O273:O274,O284)</f>
        <v>2164839559.6800003</v>
      </c>
    </row>
    <row r="291" spans="11:15" ht="12">
      <c r="K291" s="51"/>
      <c r="L291" s="12"/>
      <c r="M291" s="12"/>
      <c r="N291" s="12"/>
      <c r="O291" s="27"/>
    </row>
    <row r="292" spans="3:15" ht="12"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</row>
    <row r="293" spans="11:15" ht="12">
      <c r="K293" s="51"/>
      <c r="L293" s="12"/>
      <c r="M293" s="51"/>
      <c r="N293" s="49"/>
      <c r="O293" s="27"/>
    </row>
    <row r="294" spans="11:15" ht="12">
      <c r="K294" s="49"/>
      <c r="L294" s="12"/>
      <c r="M294" s="51"/>
      <c r="N294" s="51"/>
      <c r="O294" s="27"/>
    </row>
    <row r="295" spans="11:15" ht="12">
      <c r="K295" s="51"/>
      <c r="L295" s="12"/>
      <c r="M295" s="51"/>
      <c r="N295" s="51"/>
      <c r="O295" s="27"/>
    </row>
    <row r="296" spans="11:15" ht="12">
      <c r="K296" s="51"/>
      <c r="L296" s="12"/>
      <c r="M296" s="51"/>
      <c r="N296" s="49"/>
      <c r="O296" s="27"/>
    </row>
    <row r="297" spans="11:15" ht="12">
      <c r="K297" s="49"/>
      <c r="L297" s="12"/>
      <c r="M297" s="51"/>
      <c r="N297" s="51"/>
      <c r="O297" s="27"/>
    </row>
    <row r="298" spans="11:15" ht="12">
      <c r="K298" s="51"/>
      <c r="L298" s="12"/>
      <c r="M298" s="51"/>
      <c r="N298" s="49"/>
      <c r="O298" s="27"/>
    </row>
    <row r="299" spans="11:15" ht="12">
      <c r="K299" s="49"/>
      <c r="L299" s="12"/>
      <c r="M299" s="51"/>
      <c r="N299" s="51"/>
      <c r="O299" s="27"/>
    </row>
    <row r="300" spans="11:15" ht="12">
      <c r="K300" s="51"/>
      <c r="L300" s="12"/>
      <c r="M300" s="51"/>
      <c r="N300" s="51"/>
      <c r="O300" s="27"/>
    </row>
    <row r="301" spans="11:15" ht="12">
      <c r="K301" s="51"/>
      <c r="L301" s="12"/>
      <c r="M301" s="51"/>
      <c r="N301" s="49"/>
      <c r="O301" s="27"/>
    </row>
    <row r="302" spans="11:15" ht="12">
      <c r="K302" s="49"/>
      <c r="L302" s="12"/>
      <c r="M302" s="51"/>
      <c r="N302" s="51"/>
      <c r="O302" s="27"/>
    </row>
    <row r="303" spans="11:15" ht="12">
      <c r="K303" s="51"/>
      <c r="L303" s="12"/>
      <c r="M303" s="51"/>
      <c r="N303" s="49"/>
      <c r="O303" s="27"/>
    </row>
    <row r="304" spans="11:15" ht="12">
      <c r="K304" s="49"/>
      <c r="L304" s="12"/>
      <c r="M304" s="51"/>
      <c r="N304" s="51"/>
      <c r="O304" s="27"/>
    </row>
    <row r="305" spans="11:15" ht="12">
      <c r="K305" s="49"/>
      <c r="L305" s="12"/>
      <c r="M305" s="51"/>
      <c r="N305" s="51"/>
      <c r="O305" s="27"/>
    </row>
    <row r="306" spans="11:15" ht="12">
      <c r="K306" s="51"/>
      <c r="L306" s="12"/>
      <c r="M306" s="51"/>
      <c r="N306" s="49"/>
      <c r="O306" s="27"/>
    </row>
    <row r="307" spans="11:15" ht="12">
      <c r="K307" s="49"/>
      <c r="L307" s="12"/>
      <c r="M307" s="51"/>
      <c r="N307" s="51"/>
      <c r="O307" s="27"/>
    </row>
    <row r="308" spans="11:15" ht="12">
      <c r="K308" s="50"/>
      <c r="L308" s="12"/>
      <c r="M308" s="51"/>
      <c r="N308" s="49"/>
      <c r="O308" s="27"/>
    </row>
    <row r="309" spans="11:15" ht="12">
      <c r="K309" s="50"/>
      <c r="L309" s="51"/>
      <c r="M309" s="51"/>
      <c r="N309" s="51"/>
      <c r="O309" s="27"/>
    </row>
    <row r="310" spans="11:15" ht="12">
      <c r="K310" s="49"/>
      <c r="L310" s="51"/>
      <c r="M310" s="51"/>
      <c r="N310" s="51"/>
      <c r="O310" s="27"/>
    </row>
    <row r="311" spans="11:15" ht="12">
      <c r="K311" s="50"/>
      <c r="L311" s="49"/>
      <c r="M311" s="51"/>
      <c r="N311" s="49"/>
      <c r="O311" s="27"/>
    </row>
    <row r="312" spans="11:15" ht="12">
      <c r="K312" s="50"/>
      <c r="L312" s="51"/>
      <c r="M312" s="49"/>
      <c r="N312" s="51"/>
      <c r="O312" s="27"/>
    </row>
    <row r="313" spans="11:15" ht="12">
      <c r="K313" s="50"/>
      <c r="L313" s="51"/>
      <c r="M313" s="51"/>
      <c r="N313" s="49"/>
      <c r="O313" s="27"/>
    </row>
    <row r="314" spans="11:15" ht="12">
      <c r="K314" s="50"/>
      <c r="L314" s="51"/>
      <c r="M314" s="51"/>
      <c r="N314" s="51"/>
      <c r="O314" s="27"/>
    </row>
    <row r="315" spans="11:15" ht="12">
      <c r="K315" s="50"/>
      <c r="L315" s="49"/>
      <c r="M315" s="51"/>
      <c r="N315" s="51"/>
      <c r="O315" s="27"/>
    </row>
    <row r="316" spans="11:15" ht="12">
      <c r="K316" s="50"/>
      <c r="L316" s="51"/>
      <c r="M316" s="49"/>
      <c r="N316" s="51"/>
      <c r="O316" s="27"/>
    </row>
    <row r="317" spans="11:15" ht="12">
      <c r="K317" s="50"/>
      <c r="L317" s="49"/>
      <c r="M317" s="51"/>
      <c r="N317" s="51"/>
      <c r="O317" s="27"/>
    </row>
    <row r="318" spans="7:15" ht="12">
      <c r="G318" s="31"/>
      <c r="H318" s="31"/>
      <c r="I318" s="31"/>
      <c r="K318" s="50"/>
      <c r="L318" s="51"/>
      <c r="M318" s="49"/>
      <c r="N318" s="51"/>
      <c r="O318" s="27"/>
    </row>
    <row r="319" spans="11:15" ht="12">
      <c r="K319" s="50"/>
      <c r="L319" s="51"/>
      <c r="M319" s="51"/>
      <c r="N319" s="51"/>
      <c r="O319" s="27"/>
    </row>
    <row r="320" spans="11:15" ht="12">
      <c r="K320" s="50"/>
      <c r="L320" s="49"/>
      <c r="M320" s="51"/>
      <c r="N320" s="51"/>
      <c r="O320" s="27"/>
    </row>
    <row r="321" spans="11:15" ht="12">
      <c r="K321" s="50"/>
      <c r="L321" s="51"/>
      <c r="M321" s="49"/>
      <c r="N321" s="51"/>
      <c r="O321" s="27"/>
    </row>
    <row r="322" spans="11:15" ht="12">
      <c r="K322" s="50"/>
      <c r="L322" s="51"/>
      <c r="M322" s="51"/>
      <c r="N322" s="51"/>
      <c r="O322" s="27"/>
    </row>
    <row r="323" spans="10:15" ht="12">
      <c r="J323" s="31"/>
      <c r="K323" s="50"/>
      <c r="L323" s="49"/>
      <c r="M323" s="51"/>
      <c r="N323" s="51"/>
      <c r="O323" s="27"/>
    </row>
    <row r="324" spans="11:15" ht="12">
      <c r="K324" s="50"/>
      <c r="L324" s="51"/>
      <c r="M324" s="49"/>
      <c r="N324" s="51"/>
      <c r="O324" s="27"/>
    </row>
    <row r="325" spans="11:15" ht="12">
      <c r="K325" s="50"/>
      <c r="L325" s="49"/>
      <c r="M325" s="51"/>
      <c r="N325" s="51"/>
      <c r="O325" s="27"/>
    </row>
    <row r="326" spans="11:15" ht="12">
      <c r="K326" s="50"/>
      <c r="L326" s="51"/>
      <c r="M326" s="49"/>
      <c r="N326" s="51"/>
      <c r="O326" s="27"/>
    </row>
    <row r="327" spans="11:15" ht="12">
      <c r="K327" s="50"/>
      <c r="L327" s="51"/>
      <c r="M327" s="51"/>
      <c r="N327" s="51"/>
      <c r="O327" s="27"/>
    </row>
    <row r="328" spans="11:15" ht="12">
      <c r="K328" s="50"/>
      <c r="L328" s="49"/>
      <c r="M328" s="51"/>
      <c r="N328" s="51"/>
      <c r="O328" s="27"/>
    </row>
    <row r="329" spans="11:15" ht="12">
      <c r="K329" s="50"/>
      <c r="L329" s="51"/>
      <c r="M329" s="49"/>
      <c r="N329" s="51"/>
      <c r="O329" s="27"/>
    </row>
    <row r="330" spans="11:15" ht="12">
      <c r="K330" s="50"/>
      <c r="L330" s="49"/>
      <c r="M330" s="51"/>
      <c r="N330" s="51"/>
      <c r="O330" s="27"/>
    </row>
    <row r="331" spans="11:15" ht="12">
      <c r="K331" s="50"/>
      <c r="L331" s="51"/>
      <c r="M331" s="49"/>
      <c r="N331" s="51"/>
      <c r="O331" s="27"/>
    </row>
    <row r="332" spans="11:15" ht="12">
      <c r="K332" s="50"/>
      <c r="L332" s="51"/>
      <c r="M332" s="51"/>
      <c r="N332" s="51"/>
      <c r="O332" s="27"/>
    </row>
    <row r="333" spans="11:15" ht="12">
      <c r="K333" s="50"/>
      <c r="L333" s="49"/>
      <c r="M333" s="51"/>
      <c r="N333" s="51"/>
      <c r="O333" s="27"/>
    </row>
    <row r="334" spans="11:15" ht="12">
      <c r="K334" s="50"/>
      <c r="L334" s="51"/>
      <c r="M334" s="49"/>
      <c r="N334" s="51"/>
      <c r="O334" s="27"/>
    </row>
    <row r="335" spans="11:15" ht="12">
      <c r="K335" s="50"/>
      <c r="L335" s="49"/>
      <c r="M335" s="51"/>
      <c r="N335" s="51"/>
      <c r="O335" s="27"/>
    </row>
    <row r="336" spans="11:15" ht="12">
      <c r="K336" s="50"/>
      <c r="L336" s="51"/>
      <c r="M336" s="49"/>
      <c r="N336" s="51"/>
      <c r="O336" s="27"/>
    </row>
    <row r="337" spans="11:15" ht="12">
      <c r="K337" s="50"/>
      <c r="L337" s="51"/>
      <c r="M337" s="51"/>
      <c r="N337" s="51"/>
      <c r="O337" s="27"/>
    </row>
    <row r="338" spans="11:15" ht="12">
      <c r="K338" s="50"/>
      <c r="L338" s="49"/>
      <c r="M338" s="51"/>
      <c r="N338" s="51"/>
      <c r="O338" s="27"/>
    </row>
    <row r="339" spans="11:15" ht="12">
      <c r="K339" s="50"/>
      <c r="L339" s="49"/>
      <c r="M339" s="49"/>
      <c r="N339" s="51"/>
      <c r="O339" s="27"/>
    </row>
    <row r="340" spans="11:15" ht="12">
      <c r="K340" s="50"/>
      <c r="L340" s="51"/>
      <c r="M340" s="51"/>
      <c r="N340" s="51"/>
      <c r="O340" s="27"/>
    </row>
    <row r="341" spans="11:15" ht="12">
      <c r="K341" s="50"/>
      <c r="L341" s="49"/>
      <c r="M341" s="49"/>
      <c r="N341" s="51"/>
      <c r="O341" s="27"/>
    </row>
    <row r="342" spans="11:15" ht="12">
      <c r="K342" s="50"/>
      <c r="L342" s="51"/>
      <c r="M342" s="51"/>
      <c r="N342" s="51"/>
      <c r="O342" s="27"/>
    </row>
    <row r="343" spans="11:15" ht="12">
      <c r="K343" s="50"/>
      <c r="L343" s="49"/>
      <c r="M343" s="51"/>
      <c r="N343" s="51"/>
      <c r="O343" s="27"/>
    </row>
    <row r="344" spans="11:15" ht="12">
      <c r="K344" s="50"/>
      <c r="L344" s="51"/>
      <c r="M344" s="51"/>
      <c r="N344" s="51"/>
      <c r="O344" s="27"/>
    </row>
    <row r="345" spans="11:15" ht="12">
      <c r="K345" s="50"/>
      <c r="L345" s="49"/>
      <c r="M345" s="51"/>
      <c r="N345" s="51"/>
      <c r="O345" s="27"/>
    </row>
    <row r="346" spans="11:15" ht="12">
      <c r="K346" s="50"/>
      <c r="L346" s="51"/>
      <c r="M346" s="51"/>
      <c r="N346" s="51"/>
      <c r="O346" s="27"/>
    </row>
    <row r="347" spans="11:15" ht="12">
      <c r="K347" s="50"/>
      <c r="L347" s="51"/>
      <c r="M347" s="51"/>
      <c r="N347" s="51"/>
      <c r="O347" s="27"/>
    </row>
    <row r="348" spans="11:15" ht="12">
      <c r="K348" s="50"/>
      <c r="L348" s="49"/>
      <c r="M348" s="51"/>
      <c r="N348" s="49"/>
      <c r="O348" s="27"/>
    </row>
    <row r="349" spans="11:15" ht="12">
      <c r="K349" s="50"/>
      <c r="L349" s="51"/>
      <c r="M349" s="51"/>
      <c r="N349" s="51"/>
      <c r="O349" s="27"/>
    </row>
    <row r="350" spans="11:15" ht="12">
      <c r="K350" s="50"/>
      <c r="L350" s="51"/>
      <c r="M350" s="51"/>
      <c r="N350" s="51"/>
      <c r="O350" s="27"/>
    </row>
    <row r="351" spans="11:15" ht="12">
      <c r="K351" s="50"/>
      <c r="L351" s="49"/>
      <c r="M351" s="51"/>
      <c r="N351" s="51"/>
      <c r="O351" s="27"/>
    </row>
    <row r="352" spans="11:15" ht="12">
      <c r="K352" s="50"/>
      <c r="L352" s="51"/>
      <c r="M352" s="51"/>
      <c r="N352" s="49"/>
      <c r="O352" s="27"/>
    </row>
    <row r="353" spans="11:15" ht="12">
      <c r="K353" s="50"/>
      <c r="L353" s="49"/>
      <c r="M353" s="51"/>
      <c r="N353" s="51"/>
      <c r="O353" s="27"/>
    </row>
    <row r="354" spans="11:15" ht="12">
      <c r="K354" s="50"/>
      <c r="L354" s="51"/>
      <c r="M354" s="51"/>
      <c r="N354" s="49"/>
      <c r="O354" s="27"/>
    </row>
    <row r="355" spans="11:15" ht="12">
      <c r="K355" s="50"/>
      <c r="L355" s="51"/>
      <c r="M355" s="51"/>
      <c r="N355" s="51"/>
      <c r="O355" s="27"/>
    </row>
    <row r="356" spans="11:15" ht="12">
      <c r="K356" s="50"/>
      <c r="L356" s="49"/>
      <c r="M356" s="51"/>
      <c r="N356" s="51"/>
      <c r="O356" s="27"/>
    </row>
    <row r="357" spans="11:15" ht="12">
      <c r="K357" s="50"/>
      <c r="L357" s="51"/>
      <c r="M357" s="51"/>
      <c r="N357" s="49"/>
      <c r="O357" s="27"/>
    </row>
    <row r="358" spans="11:15" ht="12">
      <c r="K358" s="50"/>
      <c r="L358" s="49"/>
      <c r="M358" s="51"/>
      <c r="N358" s="51"/>
      <c r="O358" s="27"/>
    </row>
    <row r="359" spans="11:15" ht="12">
      <c r="K359" s="50"/>
      <c r="L359" s="51"/>
      <c r="M359" s="51"/>
      <c r="N359" s="51"/>
      <c r="O359" s="27"/>
    </row>
    <row r="360" spans="11:15" ht="12">
      <c r="K360" s="50"/>
      <c r="L360" s="51"/>
      <c r="M360" s="51"/>
      <c r="N360" s="49"/>
      <c r="O360" s="27"/>
    </row>
    <row r="361" spans="11:15" ht="12">
      <c r="K361" s="50"/>
      <c r="L361" s="49"/>
      <c r="M361" s="51"/>
      <c r="N361" s="51"/>
      <c r="O361" s="27"/>
    </row>
    <row r="362" spans="11:15" ht="12">
      <c r="K362" s="50"/>
      <c r="L362" s="51"/>
      <c r="M362" s="51"/>
      <c r="N362" s="49"/>
      <c r="O362" s="27"/>
    </row>
    <row r="363" spans="11:15" ht="12">
      <c r="K363" s="50"/>
      <c r="L363" s="49"/>
      <c r="M363" s="51"/>
      <c r="N363" s="51"/>
      <c r="O363" s="27"/>
    </row>
    <row r="364" spans="11:15" ht="12">
      <c r="K364" s="50"/>
      <c r="L364" s="51"/>
      <c r="M364" s="51"/>
      <c r="N364" s="51"/>
      <c r="O364" s="27"/>
    </row>
    <row r="365" spans="11:15" ht="12">
      <c r="K365" s="50"/>
      <c r="L365" s="51"/>
      <c r="M365" s="51"/>
      <c r="N365" s="49"/>
      <c r="O365" s="27"/>
    </row>
    <row r="366" spans="11:15" ht="12">
      <c r="K366" s="50"/>
      <c r="L366" s="49"/>
      <c r="M366" s="51"/>
      <c r="N366" s="51"/>
      <c r="O366" s="27"/>
    </row>
    <row r="367" spans="11:15" ht="12">
      <c r="K367" s="50"/>
      <c r="L367" s="51"/>
      <c r="M367" s="51"/>
      <c r="N367" s="49"/>
      <c r="O367" s="27"/>
    </row>
    <row r="368" spans="11:15" ht="12">
      <c r="K368" s="50"/>
      <c r="L368" s="49"/>
      <c r="M368" s="51"/>
      <c r="N368" s="51"/>
      <c r="O368" s="27"/>
    </row>
    <row r="369" spans="11:15" ht="12">
      <c r="K369" s="50"/>
      <c r="L369" s="49"/>
      <c r="M369" s="51"/>
      <c r="N369" s="51"/>
      <c r="O369" s="27"/>
    </row>
    <row r="370" spans="11:15" ht="12">
      <c r="K370" s="50"/>
      <c r="L370" s="51"/>
      <c r="M370" s="51"/>
      <c r="N370" s="49"/>
      <c r="O370" s="27"/>
    </row>
    <row r="371" spans="11:15" ht="12">
      <c r="K371" s="50"/>
      <c r="L371" s="49"/>
      <c r="M371" s="51"/>
      <c r="N371" s="51"/>
      <c r="O371" s="27"/>
    </row>
    <row r="372" spans="11:15" ht="12">
      <c r="K372" s="50"/>
      <c r="L372" s="50"/>
      <c r="M372" s="51"/>
      <c r="N372" s="49"/>
      <c r="O372" s="27"/>
    </row>
    <row r="373" spans="11:15" ht="12">
      <c r="K373" s="50"/>
      <c r="L373" s="50"/>
      <c r="M373" s="51"/>
      <c r="N373" s="51"/>
      <c r="O373" s="27"/>
    </row>
    <row r="374" spans="11:15" ht="12">
      <c r="K374" s="50"/>
      <c r="L374" s="49"/>
      <c r="M374" s="51"/>
      <c r="N374" s="51"/>
      <c r="O374" s="27"/>
    </row>
    <row r="375" spans="11:15" ht="12">
      <c r="K375" s="50"/>
      <c r="L375" s="50"/>
      <c r="M375" s="49"/>
      <c r="N375" s="49"/>
      <c r="O375" s="27"/>
    </row>
    <row r="376" spans="11:15" ht="12">
      <c r="K376" s="50"/>
      <c r="L376" s="50"/>
      <c r="M376" s="51"/>
      <c r="N376" s="51"/>
      <c r="O376" s="27"/>
    </row>
    <row r="377" spans="11:15" ht="12">
      <c r="K377" s="50"/>
      <c r="L377" s="50"/>
      <c r="M377" s="51"/>
      <c r="N377" s="49"/>
      <c r="O377" s="27"/>
    </row>
    <row r="378" spans="12:15" ht="12">
      <c r="L378" s="50"/>
      <c r="M378" s="51"/>
      <c r="N378" s="51"/>
      <c r="O378" s="27"/>
    </row>
    <row r="379" spans="12:15" ht="12">
      <c r="L379" s="50"/>
      <c r="M379" s="49"/>
      <c r="N379" s="51"/>
      <c r="O379" s="27"/>
    </row>
    <row r="380" spans="12:15" ht="12">
      <c r="L380" s="50"/>
      <c r="M380" s="51"/>
      <c r="N380" s="51"/>
      <c r="O380" s="27"/>
    </row>
    <row r="381" spans="12:15" ht="12">
      <c r="L381" s="50"/>
      <c r="M381" s="49"/>
      <c r="N381" s="51"/>
      <c r="O381" s="27"/>
    </row>
    <row r="382" spans="12:15" ht="12">
      <c r="L382" s="50"/>
      <c r="M382" s="51"/>
      <c r="N382" s="51"/>
      <c r="O382" s="27"/>
    </row>
    <row r="383" spans="12:15" ht="12">
      <c r="L383" s="50"/>
      <c r="M383" s="51"/>
      <c r="N383" s="51"/>
      <c r="O383" s="27"/>
    </row>
    <row r="384" spans="12:15" ht="12">
      <c r="L384" s="50"/>
      <c r="M384" s="49"/>
      <c r="N384" s="51"/>
      <c r="O384" s="27"/>
    </row>
    <row r="385" spans="12:15" ht="12">
      <c r="L385" s="50"/>
      <c r="M385" s="51"/>
      <c r="N385" s="51"/>
      <c r="O385" s="27"/>
    </row>
    <row r="386" spans="12:15" ht="12">
      <c r="L386" s="50"/>
      <c r="M386" s="51"/>
      <c r="N386" s="51"/>
      <c r="O386" s="27"/>
    </row>
    <row r="387" spans="12:15" ht="12">
      <c r="L387" s="50"/>
      <c r="M387" s="49"/>
      <c r="N387" s="51"/>
      <c r="O387" s="27"/>
    </row>
    <row r="388" spans="12:15" ht="12">
      <c r="L388" s="50"/>
      <c r="M388" s="51"/>
      <c r="N388" s="51"/>
      <c r="O388" s="27"/>
    </row>
    <row r="389" spans="12:15" ht="12">
      <c r="L389" s="50"/>
      <c r="M389" s="49"/>
      <c r="N389" s="51"/>
      <c r="O389" s="27"/>
    </row>
    <row r="390" spans="12:15" ht="12">
      <c r="L390" s="50"/>
      <c r="M390" s="51"/>
      <c r="N390" s="51"/>
      <c r="O390" s="27"/>
    </row>
    <row r="391" spans="12:15" ht="12">
      <c r="L391" s="50"/>
      <c r="M391" s="51"/>
      <c r="N391" s="51"/>
      <c r="O391" s="27"/>
    </row>
    <row r="392" spans="12:15" ht="12">
      <c r="L392" s="50"/>
      <c r="M392" s="49"/>
      <c r="N392" s="51"/>
      <c r="O392" s="27"/>
    </row>
    <row r="393" spans="12:15" ht="12">
      <c r="L393" s="50"/>
      <c r="M393" s="51"/>
      <c r="N393" s="51"/>
      <c r="O393" s="27"/>
    </row>
    <row r="394" spans="12:15" ht="12">
      <c r="L394" s="50"/>
      <c r="M394" s="49"/>
      <c r="N394" s="51"/>
      <c r="O394" s="27"/>
    </row>
    <row r="395" spans="12:15" ht="12">
      <c r="L395" s="50"/>
      <c r="M395" s="51"/>
      <c r="N395" s="51"/>
      <c r="O395" s="27"/>
    </row>
    <row r="396" spans="12:15" ht="12">
      <c r="L396" s="50"/>
      <c r="M396" s="51"/>
      <c r="N396" s="51"/>
      <c r="O396" s="27"/>
    </row>
    <row r="397" spans="12:15" ht="12">
      <c r="L397" s="50"/>
      <c r="M397" s="49"/>
      <c r="N397" s="51"/>
      <c r="O397" s="27"/>
    </row>
    <row r="398" spans="12:15" ht="12">
      <c r="L398" s="50"/>
      <c r="M398" s="51"/>
      <c r="N398" s="51"/>
      <c r="O398" s="27"/>
    </row>
    <row r="399" spans="12:15" ht="12">
      <c r="L399" s="50"/>
      <c r="M399" s="49"/>
      <c r="N399" s="51"/>
      <c r="O399" s="27"/>
    </row>
    <row r="400" spans="12:15" ht="12">
      <c r="L400" s="50"/>
      <c r="M400" s="51"/>
      <c r="N400" s="51"/>
      <c r="O400" s="27"/>
    </row>
    <row r="401" spans="12:15" ht="12">
      <c r="L401" s="50"/>
      <c r="M401" s="51"/>
      <c r="N401" s="51"/>
      <c r="O401" s="27"/>
    </row>
    <row r="402" spans="12:15" ht="12">
      <c r="L402" s="50"/>
      <c r="M402" s="49"/>
      <c r="N402" s="51"/>
      <c r="O402" s="27"/>
    </row>
    <row r="403" spans="12:15" ht="12">
      <c r="L403" s="50"/>
      <c r="M403" s="49"/>
      <c r="N403" s="51"/>
      <c r="O403" s="27"/>
    </row>
    <row r="404" spans="12:15" ht="12">
      <c r="L404" s="50"/>
      <c r="M404" s="51"/>
      <c r="N404" s="51"/>
      <c r="O404" s="27"/>
    </row>
    <row r="405" spans="12:15" ht="12">
      <c r="L405" s="50"/>
      <c r="M405" s="49"/>
      <c r="N405" s="51"/>
      <c r="O405" s="27"/>
    </row>
    <row r="406" spans="12:15" ht="12">
      <c r="L406" s="50"/>
      <c r="M406" s="51"/>
      <c r="N406" s="51"/>
      <c r="O406" s="27"/>
    </row>
    <row r="407" spans="12:15" ht="12">
      <c r="L407" s="50"/>
      <c r="M407" s="49"/>
      <c r="N407" s="51"/>
      <c r="O407" s="27"/>
    </row>
    <row r="408" spans="12:15" ht="12">
      <c r="L408" s="50"/>
      <c r="M408" s="51"/>
      <c r="N408" s="51"/>
      <c r="O408" s="27"/>
    </row>
    <row r="409" spans="12:15" ht="12">
      <c r="L409" s="50"/>
      <c r="M409" s="49"/>
      <c r="N409" s="51"/>
      <c r="O409" s="27"/>
    </row>
    <row r="410" spans="12:15" ht="12">
      <c r="L410" s="50"/>
      <c r="M410" s="51"/>
      <c r="N410" s="51"/>
      <c r="O410" s="27"/>
    </row>
    <row r="411" spans="12:15" ht="12">
      <c r="L411" s="50"/>
      <c r="M411" s="51"/>
      <c r="N411" s="49"/>
      <c r="O411" s="27"/>
    </row>
    <row r="412" spans="12:15" ht="12">
      <c r="L412" s="50"/>
      <c r="M412" s="49"/>
      <c r="N412" s="51"/>
      <c r="O412" s="27"/>
    </row>
    <row r="413" spans="12:15" ht="12">
      <c r="L413" s="50"/>
      <c r="M413" s="51"/>
      <c r="N413" s="51"/>
      <c r="O413" s="27"/>
    </row>
    <row r="414" spans="12:15" ht="12">
      <c r="L414" s="50"/>
      <c r="M414" s="51"/>
      <c r="N414" s="51"/>
      <c r="O414" s="27"/>
    </row>
    <row r="415" spans="12:15" ht="12">
      <c r="L415" s="50"/>
      <c r="M415" s="49"/>
      <c r="N415" s="49"/>
      <c r="O415" s="27"/>
    </row>
    <row r="416" spans="12:15" ht="12">
      <c r="L416" s="50"/>
      <c r="M416" s="51"/>
      <c r="N416" s="51"/>
      <c r="O416" s="27"/>
    </row>
    <row r="417" spans="12:15" ht="12">
      <c r="L417" s="50"/>
      <c r="M417" s="49"/>
      <c r="N417" s="49"/>
      <c r="O417" s="27"/>
    </row>
    <row r="418" spans="12:15" ht="12">
      <c r="L418" s="50"/>
      <c r="M418" s="51"/>
      <c r="N418" s="51"/>
      <c r="O418" s="27"/>
    </row>
    <row r="419" spans="12:15" ht="12">
      <c r="L419" s="50"/>
      <c r="M419" s="51"/>
      <c r="N419" s="51"/>
      <c r="O419" s="27"/>
    </row>
    <row r="420" spans="12:15" ht="12">
      <c r="L420" s="50"/>
      <c r="M420" s="49"/>
      <c r="N420" s="49"/>
      <c r="O420" s="27"/>
    </row>
    <row r="421" spans="12:15" ht="12">
      <c r="L421" s="50"/>
      <c r="M421" s="51"/>
      <c r="N421" s="51"/>
      <c r="O421" s="27"/>
    </row>
    <row r="422" spans="12:15" ht="12">
      <c r="L422" s="50"/>
      <c r="M422" s="49"/>
      <c r="N422" s="51"/>
      <c r="O422" s="27"/>
    </row>
    <row r="423" spans="12:15" ht="12">
      <c r="L423" s="50"/>
      <c r="M423" s="51"/>
      <c r="N423" s="49"/>
      <c r="O423" s="27"/>
    </row>
    <row r="424" spans="12:15" ht="12">
      <c r="L424" s="50"/>
      <c r="M424" s="51"/>
      <c r="N424" s="51"/>
      <c r="O424" s="27"/>
    </row>
    <row r="425" spans="12:15" ht="12">
      <c r="L425" s="50"/>
      <c r="M425" s="49"/>
      <c r="N425" s="49"/>
      <c r="O425" s="27"/>
    </row>
    <row r="426" spans="12:15" ht="12">
      <c r="L426" s="50"/>
      <c r="M426" s="51"/>
      <c r="N426" s="51"/>
      <c r="O426" s="27"/>
    </row>
    <row r="427" spans="12:15" ht="12">
      <c r="L427" s="50"/>
      <c r="M427" s="49"/>
      <c r="N427" s="51"/>
      <c r="O427" s="27"/>
    </row>
    <row r="428" spans="12:15" ht="12">
      <c r="L428" s="50"/>
      <c r="M428" s="51"/>
      <c r="N428" s="49"/>
      <c r="O428" s="27"/>
    </row>
    <row r="429" spans="12:15" ht="12">
      <c r="L429" s="50"/>
      <c r="M429" s="51"/>
      <c r="N429" s="51"/>
      <c r="O429" s="27"/>
    </row>
    <row r="430" spans="12:15" ht="12">
      <c r="L430" s="50"/>
      <c r="M430" s="49"/>
      <c r="N430" s="49"/>
      <c r="O430" s="27"/>
    </row>
    <row r="431" spans="12:15" ht="12">
      <c r="L431" s="50"/>
      <c r="M431" s="51"/>
      <c r="N431" s="51"/>
      <c r="O431" s="27"/>
    </row>
    <row r="432" spans="12:15" ht="12">
      <c r="L432" s="50"/>
      <c r="M432" s="49"/>
      <c r="N432" s="51"/>
      <c r="O432" s="27"/>
    </row>
    <row r="433" spans="12:15" ht="12">
      <c r="L433" s="50"/>
      <c r="M433" s="49"/>
      <c r="N433" s="49"/>
      <c r="O433" s="27"/>
    </row>
    <row r="434" spans="12:15" ht="12">
      <c r="L434" s="50"/>
      <c r="M434" s="51"/>
      <c r="N434" s="51"/>
      <c r="O434" s="27"/>
    </row>
    <row r="435" spans="12:15" ht="12">
      <c r="L435" s="50"/>
      <c r="M435" s="49"/>
      <c r="N435" s="49"/>
      <c r="O435" s="27"/>
    </row>
    <row r="436" spans="12:15" ht="12">
      <c r="L436" s="50"/>
      <c r="M436" s="50"/>
      <c r="N436" s="51"/>
      <c r="O436" s="27"/>
    </row>
    <row r="437" spans="12:15" ht="12">
      <c r="L437" s="50"/>
      <c r="M437" s="50"/>
      <c r="N437" s="51"/>
      <c r="O437" s="27"/>
    </row>
    <row r="438" spans="12:15" ht="12">
      <c r="L438" s="50"/>
      <c r="M438" s="49"/>
      <c r="N438" s="49"/>
      <c r="O438" s="27"/>
    </row>
    <row r="439" spans="12:15" ht="12">
      <c r="L439" s="50"/>
      <c r="M439" s="50"/>
      <c r="N439" s="49"/>
      <c r="O439" s="27"/>
    </row>
    <row r="440" spans="12:15" ht="12">
      <c r="L440" s="50"/>
      <c r="M440" s="50"/>
      <c r="N440" s="51"/>
      <c r="O440" s="27"/>
    </row>
    <row r="441" spans="12:15" ht="12">
      <c r="L441" s="50"/>
      <c r="M441" s="50"/>
      <c r="N441" s="49"/>
      <c r="O441" s="27"/>
    </row>
    <row r="442" spans="13:15" ht="12">
      <c r="M442" s="50"/>
      <c r="N442" s="51"/>
      <c r="O442" s="27"/>
    </row>
    <row r="443" spans="13:15" ht="12">
      <c r="M443" s="50"/>
      <c r="N443" s="49"/>
      <c r="O443" s="27"/>
    </row>
    <row r="444" spans="13:15" ht="12">
      <c r="M444" s="50"/>
      <c r="N444" s="51"/>
      <c r="O444" s="27"/>
    </row>
    <row r="445" spans="13:15" ht="12">
      <c r="M445" s="50"/>
      <c r="N445" s="49"/>
      <c r="O445" s="27"/>
    </row>
    <row r="446" spans="13:15" ht="12">
      <c r="M446" s="50"/>
      <c r="N446" s="51"/>
      <c r="O446" s="27"/>
    </row>
    <row r="447" spans="13:15" ht="12">
      <c r="M447" s="50"/>
      <c r="N447" s="51"/>
      <c r="O447" s="27"/>
    </row>
    <row r="448" spans="13:15" ht="12">
      <c r="M448" s="50"/>
      <c r="N448" s="49"/>
      <c r="O448" s="27"/>
    </row>
    <row r="449" spans="13:15" ht="12">
      <c r="M449" s="50"/>
      <c r="N449" s="51"/>
      <c r="O449" s="27"/>
    </row>
    <row r="450" spans="13:15" ht="12">
      <c r="M450" s="50"/>
      <c r="N450" s="51"/>
      <c r="O450" s="27"/>
    </row>
    <row r="451" spans="13:15" ht="12">
      <c r="M451" s="50"/>
      <c r="N451" s="49"/>
      <c r="O451" s="27"/>
    </row>
    <row r="452" spans="13:15" ht="12">
      <c r="M452" s="50"/>
      <c r="N452" s="51"/>
      <c r="O452" s="27"/>
    </row>
    <row r="453" spans="13:15" ht="12">
      <c r="M453" s="50"/>
      <c r="N453" s="49"/>
      <c r="O453" s="27"/>
    </row>
    <row r="454" spans="13:15" ht="12">
      <c r="M454" s="50"/>
      <c r="N454" s="51"/>
      <c r="O454" s="27"/>
    </row>
    <row r="455" spans="13:15" ht="12">
      <c r="M455" s="50"/>
      <c r="N455" s="51"/>
      <c r="O455" s="27"/>
    </row>
    <row r="456" spans="13:15" ht="12">
      <c r="M456" s="50"/>
      <c r="N456" s="49"/>
      <c r="O456" s="27"/>
    </row>
    <row r="457" spans="13:15" ht="12">
      <c r="M457" s="50"/>
      <c r="N457" s="51"/>
      <c r="O457" s="27"/>
    </row>
    <row r="458" spans="13:15" ht="12">
      <c r="M458" s="50"/>
      <c r="N458" s="49"/>
      <c r="O458" s="27"/>
    </row>
    <row r="459" spans="13:15" ht="12">
      <c r="M459" s="50"/>
      <c r="N459" s="51"/>
      <c r="O459" s="27"/>
    </row>
    <row r="460" spans="13:15" ht="12">
      <c r="M460" s="50"/>
      <c r="N460" s="51"/>
      <c r="O460" s="27"/>
    </row>
    <row r="461" spans="13:15" ht="12">
      <c r="M461" s="50"/>
      <c r="N461" s="49"/>
      <c r="O461" s="27"/>
    </row>
    <row r="462" spans="13:15" ht="12">
      <c r="M462" s="50"/>
      <c r="N462" s="51"/>
      <c r="O462" s="27"/>
    </row>
    <row r="463" spans="13:15" ht="12">
      <c r="M463" s="50"/>
      <c r="N463" s="49"/>
      <c r="O463" s="27"/>
    </row>
    <row r="464" spans="13:15" ht="12">
      <c r="M464" s="50"/>
      <c r="N464" s="51"/>
      <c r="O464" s="27"/>
    </row>
    <row r="465" spans="13:15" ht="12">
      <c r="M465" s="50"/>
      <c r="N465" s="51"/>
      <c r="O465" s="27"/>
    </row>
    <row r="466" spans="13:15" ht="12">
      <c r="M466" s="50"/>
      <c r="N466" s="49"/>
      <c r="O466" s="27"/>
    </row>
    <row r="467" spans="13:15" ht="12">
      <c r="M467" s="50"/>
      <c r="N467" s="51"/>
      <c r="O467" s="27"/>
    </row>
    <row r="468" spans="13:15" ht="12">
      <c r="M468" s="50"/>
      <c r="N468" s="49"/>
      <c r="O468" s="27"/>
    </row>
    <row r="469" spans="13:15" ht="12">
      <c r="M469" s="50"/>
      <c r="N469" s="49"/>
      <c r="O469" s="27"/>
    </row>
    <row r="470" spans="13:15" ht="12">
      <c r="M470" s="50"/>
      <c r="N470" s="51"/>
      <c r="O470" s="27"/>
    </row>
    <row r="471" spans="13:15" ht="12">
      <c r="M471" s="50"/>
      <c r="N471" s="49"/>
      <c r="O471" s="27"/>
    </row>
    <row r="472" spans="13:15" ht="12">
      <c r="M472" s="50"/>
      <c r="N472" s="50"/>
      <c r="O472" s="27"/>
    </row>
    <row r="473" spans="13:15" ht="12">
      <c r="M473" s="50"/>
      <c r="N473" s="50"/>
      <c r="O473" s="27"/>
    </row>
    <row r="474" spans="13:15" ht="12">
      <c r="M474" s="50"/>
      <c r="N474" s="49"/>
      <c r="O474" s="27"/>
    </row>
    <row r="475" spans="13:15" ht="12">
      <c r="M475" s="50"/>
      <c r="N475" s="50"/>
      <c r="O475" s="27"/>
    </row>
    <row r="476" spans="13:15" ht="12">
      <c r="M476" s="50"/>
      <c r="N476" s="50"/>
      <c r="O476" s="27"/>
    </row>
    <row r="477" spans="13:15" ht="12">
      <c r="M477" s="50"/>
      <c r="N477" s="50"/>
      <c r="O477" s="27"/>
    </row>
    <row r="478" spans="13:15" ht="12">
      <c r="M478" s="50"/>
      <c r="N478" s="50"/>
      <c r="O478" s="27"/>
    </row>
    <row r="479" spans="13:15" ht="12">
      <c r="M479" s="50"/>
      <c r="N479" s="50"/>
      <c r="O479" s="27"/>
    </row>
    <row r="480" spans="13:15" ht="12">
      <c r="M480" s="50"/>
      <c r="N480" s="50"/>
      <c r="O480" s="27"/>
    </row>
    <row r="481" spans="13:15" ht="12">
      <c r="M481" s="50"/>
      <c r="N481" s="50"/>
      <c r="O481" s="27"/>
    </row>
    <row r="482" spans="13:15" ht="12">
      <c r="M482" s="50"/>
      <c r="N482" s="50"/>
      <c r="O482" s="27"/>
    </row>
    <row r="483" spans="13:15" ht="12">
      <c r="M483" s="50"/>
      <c r="N483" s="50"/>
      <c r="O483" s="27"/>
    </row>
    <row r="484" spans="13:15" ht="12">
      <c r="M484" s="50"/>
      <c r="N484" s="50"/>
      <c r="O484" s="27"/>
    </row>
    <row r="485" spans="13:15" ht="12">
      <c r="M485" s="50"/>
      <c r="N485" s="50"/>
      <c r="O485" s="27"/>
    </row>
    <row r="486" spans="13:15" ht="12">
      <c r="M486" s="50"/>
      <c r="N486" s="50"/>
      <c r="O486" s="27"/>
    </row>
    <row r="487" spans="13:15" ht="12">
      <c r="M487" s="50"/>
      <c r="N487" s="50"/>
      <c r="O487" s="27"/>
    </row>
    <row r="488" spans="13:15" ht="12">
      <c r="M488" s="50"/>
      <c r="N488" s="50"/>
      <c r="O488" s="27"/>
    </row>
    <row r="489" spans="13:15" ht="12">
      <c r="M489" s="50"/>
      <c r="N489" s="50"/>
      <c r="O489" s="27"/>
    </row>
    <row r="490" spans="13:15" ht="12">
      <c r="M490" s="50"/>
      <c r="N490" s="50"/>
      <c r="O490" s="27"/>
    </row>
    <row r="491" spans="13:15" ht="12">
      <c r="M491" s="50"/>
      <c r="N491" s="50"/>
      <c r="O491" s="27"/>
    </row>
    <row r="492" spans="13:15" ht="12">
      <c r="M492" s="50"/>
      <c r="N492" s="50"/>
      <c r="O492" s="27"/>
    </row>
    <row r="493" spans="13:15" ht="12">
      <c r="M493" s="50"/>
      <c r="N493" s="50"/>
      <c r="O493" s="27"/>
    </row>
    <row r="494" spans="13:15" ht="12">
      <c r="M494" s="50"/>
      <c r="N494" s="50"/>
      <c r="O494" s="27"/>
    </row>
    <row r="495" spans="13:15" ht="12">
      <c r="M495" s="50"/>
      <c r="N495" s="50"/>
      <c r="O495" s="27"/>
    </row>
    <row r="496" spans="13:15" ht="12">
      <c r="M496" s="50"/>
      <c r="N496" s="50"/>
      <c r="O496" s="27"/>
    </row>
    <row r="497" spans="13:15" ht="12">
      <c r="M497" s="50"/>
      <c r="N497" s="50"/>
      <c r="O497" s="27"/>
    </row>
    <row r="498" spans="13:15" ht="12">
      <c r="M498" s="50"/>
      <c r="N498" s="50"/>
      <c r="O498" s="27"/>
    </row>
    <row r="499" spans="13:15" ht="12">
      <c r="M499" s="50"/>
      <c r="N499" s="50"/>
      <c r="O499" s="27"/>
    </row>
    <row r="500" spans="13:15" ht="12">
      <c r="M500" s="50"/>
      <c r="N500" s="50"/>
      <c r="O500" s="27"/>
    </row>
    <row r="501" spans="13:15" ht="12">
      <c r="M501" s="50"/>
      <c r="N501" s="50"/>
      <c r="O501" s="27"/>
    </row>
    <row r="502" spans="13:15" ht="12">
      <c r="M502" s="50"/>
      <c r="N502" s="50"/>
      <c r="O502" s="27"/>
    </row>
    <row r="503" spans="13:15" ht="12">
      <c r="M503" s="50"/>
      <c r="N503" s="50"/>
      <c r="O503" s="27"/>
    </row>
    <row r="504" spans="13:15" ht="12">
      <c r="M504" s="50"/>
      <c r="N504" s="50"/>
      <c r="O504" s="27"/>
    </row>
    <row r="505" spans="13:15" ht="12">
      <c r="M505" s="50"/>
      <c r="N505" s="50"/>
      <c r="O505" s="27"/>
    </row>
    <row r="506" spans="13:15" ht="12">
      <c r="M506" s="50"/>
      <c r="N506" s="50"/>
      <c r="O506" s="27"/>
    </row>
    <row r="507" spans="13:15" ht="12">
      <c r="M507" s="50"/>
      <c r="N507" s="50"/>
      <c r="O507" s="27"/>
    </row>
    <row r="508" spans="13:15" ht="12">
      <c r="M508" s="50"/>
      <c r="N508" s="50"/>
      <c r="O508" s="27"/>
    </row>
    <row r="509" spans="13:15" ht="12">
      <c r="M509" s="50"/>
      <c r="N509" s="50"/>
      <c r="O509" s="27"/>
    </row>
    <row r="510" spans="13:15" ht="12">
      <c r="M510" s="50"/>
      <c r="N510" s="50"/>
      <c r="O510" s="27"/>
    </row>
    <row r="511" spans="13:15" ht="12">
      <c r="M511" s="50"/>
      <c r="N511" s="50"/>
      <c r="O511" s="27"/>
    </row>
    <row r="512" spans="13:15" ht="12">
      <c r="M512" s="50"/>
      <c r="N512" s="50"/>
      <c r="O512" s="27"/>
    </row>
    <row r="513" spans="13:15" ht="12">
      <c r="M513" s="50"/>
      <c r="N513" s="50"/>
      <c r="O513" s="27"/>
    </row>
    <row r="514" spans="13:15" ht="12">
      <c r="M514" s="50"/>
      <c r="N514" s="50"/>
      <c r="O514" s="27"/>
    </row>
    <row r="515" spans="13:15" ht="12">
      <c r="M515" s="50"/>
      <c r="N515" s="50"/>
      <c r="O515" s="27"/>
    </row>
    <row r="516" spans="13:15" ht="12">
      <c r="M516" s="50"/>
      <c r="N516" s="50"/>
      <c r="O516" s="27"/>
    </row>
    <row r="517" spans="13:15" ht="12">
      <c r="M517" s="50"/>
      <c r="N517" s="50"/>
      <c r="O517" s="27"/>
    </row>
    <row r="518" spans="13:15" ht="12">
      <c r="M518" s="50"/>
      <c r="N518" s="50"/>
      <c r="O518" s="27"/>
    </row>
    <row r="519" spans="13:15" ht="12">
      <c r="M519" s="50"/>
      <c r="N519" s="50"/>
      <c r="O519" s="27"/>
    </row>
    <row r="520" spans="13:15" ht="12">
      <c r="M520" s="50"/>
      <c r="N520" s="50"/>
      <c r="O520" s="27"/>
    </row>
    <row r="521" spans="13:15" ht="12">
      <c r="M521" s="50"/>
      <c r="N521" s="50"/>
      <c r="O521" s="27"/>
    </row>
    <row r="522" ht="12">
      <c r="N522" s="50"/>
    </row>
    <row r="523" ht="12">
      <c r="N523" s="50"/>
    </row>
    <row r="524" ht="12">
      <c r="N524" s="50"/>
    </row>
    <row r="525" ht="12">
      <c r="N525" s="50"/>
    </row>
    <row r="526" ht="12">
      <c r="N526" s="50"/>
    </row>
    <row r="527" ht="12">
      <c r="N527" s="50"/>
    </row>
    <row r="528" ht="12">
      <c r="N528" s="50"/>
    </row>
    <row r="529" ht="12">
      <c r="N529" s="50"/>
    </row>
    <row r="530" ht="12">
      <c r="N530" s="50"/>
    </row>
    <row r="531" ht="12">
      <c r="N531" s="50"/>
    </row>
    <row r="532" ht="12">
      <c r="N532" s="50"/>
    </row>
    <row r="533" ht="12">
      <c r="N533" s="50"/>
    </row>
    <row r="534" ht="12">
      <c r="N534" s="50"/>
    </row>
    <row r="535" ht="12">
      <c r="N535" s="50"/>
    </row>
    <row r="536" ht="12">
      <c r="N536" s="50"/>
    </row>
    <row r="537" ht="12">
      <c r="N537" s="50"/>
    </row>
    <row r="538" ht="12">
      <c r="N538" s="50"/>
    </row>
    <row r="539" ht="12">
      <c r="N539" s="50"/>
    </row>
    <row r="540" ht="12">
      <c r="N540" s="50"/>
    </row>
    <row r="541" ht="12">
      <c r="N541" s="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2014-08-21T17:35:40Z</cp:lastPrinted>
  <dcterms:created xsi:type="dcterms:W3CDTF">2014-08-13T18:43:29Z</dcterms:created>
  <dcterms:modified xsi:type="dcterms:W3CDTF">2020-08-01T00:49:29Z</dcterms:modified>
  <cp:category/>
  <cp:version/>
  <cp:contentType/>
  <cp:contentStatus/>
</cp:coreProperties>
</file>