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875" windowHeight="8430" tabRatio="500" activeTab="0"/>
  </bookViews>
  <sheets>
    <sheet name="EGRESOS 2014" sheetId="1" r:id="rId1"/>
  </sheets>
  <definedNames/>
  <calcPr fullCalcOnLoad="1"/>
</workbook>
</file>

<file path=xl/sharedStrings.xml><?xml version="1.0" encoding="utf-8"?>
<sst xmlns="http://schemas.openxmlformats.org/spreadsheetml/2006/main" count="441" uniqueCount="435">
  <si>
    <t>Municipio de Mérida Yucatán</t>
  </si>
  <si>
    <t>Subdirección de Contabilidad y Administración</t>
  </si>
  <si>
    <t>Tipo fondo: Todos los fondos</t>
  </si>
  <si>
    <t>Servicios Personales</t>
  </si>
  <si>
    <t>1000.1100</t>
  </si>
  <si>
    <t>Remuneraciones al Personal de Carácter Permanente</t>
  </si>
  <si>
    <t>1000.1100.111</t>
  </si>
  <si>
    <t>Dietas</t>
  </si>
  <si>
    <t>1000.1100.113</t>
  </si>
  <si>
    <t>Sueldos base al Personal Permanente</t>
  </si>
  <si>
    <t>1000.1200</t>
  </si>
  <si>
    <t>Remuneraciones al Personal de Carácter Transitorio</t>
  </si>
  <si>
    <t>1000.1200.122</t>
  </si>
  <si>
    <t>Sueldos Base al Personal Eventual</t>
  </si>
  <si>
    <t>1000.1300</t>
  </si>
  <si>
    <t>Remuneraciones Adicionales y Especiales</t>
  </si>
  <si>
    <t>1000.1300.131</t>
  </si>
  <si>
    <t>Primas por años de servicios efectivos prestados</t>
  </si>
  <si>
    <t>1000.1300.132</t>
  </si>
  <si>
    <t>Primas de vacaciones, dominical y gratificación de fin de año</t>
  </si>
  <si>
    <t>1000.1300.134</t>
  </si>
  <si>
    <t>Compensaciones</t>
  </si>
  <si>
    <t>1000.1300.137</t>
  </si>
  <si>
    <t>Honorarios Especiales</t>
  </si>
  <si>
    <t>1000.1400</t>
  </si>
  <si>
    <t>Seguridad Social</t>
  </si>
  <si>
    <t>1000.1400.141</t>
  </si>
  <si>
    <t>Aportaciones de Seguridad Social</t>
  </si>
  <si>
    <t>1000.1400.142</t>
  </si>
  <si>
    <t>Aportaciones a Fondos de Vivienda</t>
  </si>
  <si>
    <t>1000.1400.143</t>
  </si>
  <si>
    <t>Aportaciones al Sistema para el Retiro</t>
  </si>
  <si>
    <t>1000.1400.144</t>
  </si>
  <si>
    <t>Aportaciones para Seguros</t>
  </si>
  <si>
    <t>1000.1500</t>
  </si>
  <si>
    <t>Otras Prestaciones Sociales y Económicas</t>
  </si>
  <si>
    <t>1000.1500.151</t>
  </si>
  <si>
    <t>Cuotas para el Fondo de Ahorro y Fondo de Trabajo</t>
  </si>
  <si>
    <t>1000.1500.152</t>
  </si>
  <si>
    <t>Indemnizaciones</t>
  </si>
  <si>
    <t>1000.1500.154</t>
  </si>
  <si>
    <t>Prestaciones Contractuales</t>
  </si>
  <si>
    <t>1000.1500.159</t>
  </si>
  <si>
    <t>2000</t>
  </si>
  <si>
    <t>Materiales y Suministros</t>
  </si>
  <si>
    <t>2000.2100</t>
  </si>
  <si>
    <t>Materiales de Administración, Emisión de Documentos y Artículos Oficiales</t>
  </si>
  <si>
    <t>2000.2100.211</t>
  </si>
  <si>
    <t>Materiales, Útiles y Equipos Menores de Oficina</t>
  </si>
  <si>
    <t>2000.2100.212</t>
  </si>
  <si>
    <t>Materiales y Útiles de Impresión y Reproducción</t>
  </si>
  <si>
    <t>2000.2100.213</t>
  </si>
  <si>
    <t>Material estadistico y geografico</t>
  </si>
  <si>
    <t>2000.2100.214</t>
  </si>
  <si>
    <t>Materiales, Útiles y equipos menores de Tecnologías de la Información y Comunicaciones</t>
  </si>
  <si>
    <t>2000.2100.215</t>
  </si>
  <si>
    <t>Material Impreso e Información Digital</t>
  </si>
  <si>
    <t>2000.2100.216</t>
  </si>
  <si>
    <t>Material de Limpieza</t>
  </si>
  <si>
    <t>2000.2200</t>
  </si>
  <si>
    <t>Alimentos y Utensilios</t>
  </si>
  <si>
    <t>2000.2200.221</t>
  </si>
  <si>
    <t>Productos Alimenticios para Personas</t>
  </si>
  <si>
    <t>2000.2200.222</t>
  </si>
  <si>
    <t>Productos Alimenticios para Animales</t>
  </si>
  <si>
    <t>2000.2200.223</t>
  </si>
  <si>
    <t>Utensilios para el Servicio de Alimentación</t>
  </si>
  <si>
    <t>2000.2300</t>
  </si>
  <si>
    <t>Materias primas y materiales de produccion y comercializacion</t>
  </si>
  <si>
    <t>2000.2300.238</t>
  </si>
  <si>
    <t>Mercancias adquiridas para su comercializacion</t>
  </si>
  <si>
    <t>2000.2400</t>
  </si>
  <si>
    <t>Materiales y Artículos de Construcción y de Reparación</t>
  </si>
  <si>
    <t>2000.2400.241</t>
  </si>
  <si>
    <t>Productos minerales no metalicos</t>
  </si>
  <si>
    <t>2000.2400.242</t>
  </si>
  <si>
    <t>Cemento y Productos de Concreto</t>
  </si>
  <si>
    <t>2000.2400.243</t>
  </si>
  <si>
    <t>Cal, Yeso y Productos de Yeso</t>
  </si>
  <si>
    <t>2000.2400.244</t>
  </si>
  <si>
    <t>Madera y Productos de Madera</t>
  </si>
  <si>
    <t>2000.2400.245</t>
  </si>
  <si>
    <t>Vidrio y Productos de Vidrio</t>
  </si>
  <si>
    <t>2000.2400.246</t>
  </si>
  <si>
    <t>Material Eléctrico y Electrónico</t>
  </si>
  <si>
    <t>2000.2400.247</t>
  </si>
  <si>
    <t>Artículos Metálicos para la Construcción</t>
  </si>
  <si>
    <t>2000.2400.248</t>
  </si>
  <si>
    <t>Materiales Complementarios</t>
  </si>
  <si>
    <t>2000.2400.249</t>
  </si>
  <si>
    <t>Otros Materiales y Artículos de Construcción y Reparación</t>
  </si>
  <si>
    <t>2000.2500</t>
  </si>
  <si>
    <t>Productos Químicos, Farmacéuticos y de Laboratorio</t>
  </si>
  <si>
    <t>2000.2500.251</t>
  </si>
  <si>
    <t>Productos quimicos basicos</t>
  </si>
  <si>
    <t>2000.2500.252</t>
  </si>
  <si>
    <t>Fertilizantes, Pesticidas y Otros Agroquímicos</t>
  </si>
  <si>
    <t>2000.2500.253</t>
  </si>
  <si>
    <t>Medicinas y Productos Farmacéuticos</t>
  </si>
  <si>
    <t>2000.2500.254</t>
  </si>
  <si>
    <t>Materiales, accesorios y suministros medicos</t>
  </si>
  <si>
    <t>2000.2500.255</t>
  </si>
  <si>
    <t>Materiales, accesorios y suministros de laboratorios</t>
  </si>
  <si>
    <t>2000.2500.256</t>
  </si>
  <si>
    <t>Fibras sinteticas Hules y plasticos</t>
  </si>
  <si>
    <t>2000.2600</t>
  </si>
  <si>
    <t>Combustibles, Lubricantes y Aditivos</t>
  </si>
  <si>
    <t>2000.2600.261</t>
  </si>
  <si>
    <t>2000.2700</t>
  </si>
  <si>
    <t>Vestuario, Blancos, Prendas de Protección y Artículos Deportivos</t>
  </si>
  <si>
    <t>2000.2700.271</t>
  </si>
  <si>
    <t>Vestuario y uniformes</t>
  </si>
  <si>
    <t>2000.2700.272</t>
  </si>
  <si>
    <t>Prendasd de seguridad y proteccion</t>
  </si>
  <si>
    <t>2000.2700.273</t>
  </si>
  <si>
    <t>Articulos deportivos</t>
  </si>
  <si>
    <t>2000.2700.275</t>
  </si>
  <si>
    <t>Blancos y Otros Productos Textiles, Excepto Prendas de Vestir</t>
  </si>
  <si>
    <t>2000.2900</t>
  </si>
  <si>
    <t>Herramientas, Refacciones y Accesorios Menores</t>
  </si>
  <si>
    <t>2000.2900.291</t>
  </si>
  <si>
    <t>Herramientas Menores</t>
  </si>
  <si>
    <t>2000.2900.292</t>
  </si>
  <si>
    <t>Refacciones y Accesorios Menores de Edificios</t>
  </si>
  <si>
    <t>2000.2900.293</t>
  </si>
  <si>
    <t>Refacciones y Accesorios Menores de Mobiliario y Equipo de Administración, Educacional y Recreativo</t>
  </si>
  <si>
    <t>2000.2900.294</t>
  </si>
  <si>
    <t>Refacciones y Accesorios Menores de Equipo de Cómputo y Tecnologías de la Información</t>
  </si>
  <si>
    <t>2000.2900.296</t>
  </si>
  <si>
    <t>Refacciones y Accesorios Menores de Equipo de Transporte</t>
  </si>
  <si>
    <t>2000.2900.298</t>
  </si>
  <si>
    <t>Refacciones y Accesorios Menores de Maquinaria y Otros Equipos</t>
  </si>
  <si>
    <t>2000.2900.299</t>
  </si>
  <si>
    <t>Refacciones y Accesorios menores</t>
  </si>
  <si>
    <t>3000</t>
  </si>
  <si>
    <t>Servicios Generales</t>
  </si>
  <si>
    <t>3000.3100</t>
  </si>
  <si>
    <t>Servicios Básicos</t>
  </si>
  <si>
    <t>3000.3100.311</t>
  </si>
  <si>
    <t>Energía Eléctrica</t>
  </si>
  <si>
    <t>3000.3100.313</t>
  </si>
  <si>
    <t>Agua</t>
  </si>
  <si>
    <t>3000.3100.314</t>
  </si>
  <si>
    <t>Telefonia tradicional</t>
  </si>
  <si>
    <t>3000.3100.315</t>
  </si>
  <si>
    <t>Telefonía Celular</t>
  </si>
  <si>
    <t>3000.3100.316</t>
  </si>
  <si>
    <t>Servicios de Telecomunicaciones y Satélites</t>
  </si>
  <si>
    <t>3000.3100.317</t>
  </si>
  <si>
    <t>Servicios de Acceso de Internet, Redes y Procesamiento de Información</t>
  </si>
  <si>
    <t>3000.3100.318</t>
  </si>
  <si>
    <t>Servicios Postales y Telegráficos</t>
  </si>
  <si>
    <t>3000.3200</t>
  </si>
  <si>
    <t>Servicios de Arrendamiento</t>
  </si>
  <si>
    <t>3000.3200.322</t>
  </si>
  <si>
    <t>Arrendamiento de Edificios</t>
  </si>
  <si>
    <t>3000.3200.323</t>
  </si>
  <si>
    <t>Arrendamientos de mobiliario y equipo de administracion, educacional y recreativo</t>
  </si>
  <si>
    <t>3000.3200.325</t>
  </si>
  <si>
    <t>3000.3200.326</t>
  </si>
  <si>
    <t>Arrendamiento de maquinaria , otros equipos y herramientas</t>
  </si>
  <si>
    <t>3000.3200.327</t>
  </si>
  <si>
    <t>Arrendamientos de activos intangibles</t>
  </si>
  <si>
    <t>3000.3200.328</t>
  </si>
  <si>
    <t>Arrendamiento financiero</t>
  </si>
  <si>
    <t>3000.3200.329</t>
  </si>
  <si>
    <t>Otros arrendamientos</t>
  </si>
  <si>
    <t>3000.3300</t>
  </si>
  <si>
    <t>Servicios Profesionales, Científicos, Técnicos y Otros Servicios</t>
  </si>
  <si>
    <t>3000.3300.331</t>
  </si>
  <si>
    <t>Servicios legales, de contabilidad, auditoria y relacionados</t>
  </si>
  <si>
    <t>3000.3300.332</t>
  </si>
  <si>
    <t>Servicios de diseño, arquitectura, ingenieria y actividades relacionadas</t>
  </si>
  <si>
    <t>3000.3300.333</t>
  </si>
  <si>
    <t>Servicios de Consultoria administrativa</t>
  </si>
  <si>
    <t>3000.3300.334</t>
  </si>
  <si>
    <t>Servicios de Capacitación</t>
  </si>
  <si>
    <t>3000.3300.335</t>
  </si>
  <si>
    <t>Servicios de investigacion cientifica</t>
  </si>
  <si>
    <t>3000.3300.336</t>
  </si>
  <si>
    <t>Servicios de Apoyo Administrativo, Traducción, Fotocopiado e Impresión</t>
  </si>
  <si>
    <t>3000.3300.338</t>
  </si>
  <si>
    <t>servicios de vigilancia</t>
  </si>
  <si>
    <t>3000.3300.339</t>
  </si>
  <si>
    <t>Servicios profesionales, Científicos, y tecnicos integrales</t>
  </si>
  <si>
    <t>3000.3400</t>
  </si>
  <si>
    <t>Servicios Financieros, Bancarios y Comerciales</t>
  </si>
  <si>
    <t>3000.3400.341</t>
  </si>
  <si>
    <t>Servicios Financieros y Bancarios</t>
  </si>
  <si>
    <t>3000.3400.343</t>
  </si>
  <si>
    <t>Servicios de recuadacion, traslado y custodia de valores</t>
  </si>
  <si>
    <t>3000.3400.345</t>
  </si>
  <si>
    <t>3000.3400.346</t>
  </si>
  <si>
    <t>ALMACENAJEÆ ENVASE Y EMBALAJE</t>
  </si>
  <si>
    <t>3000.3400.347</t>
  </si>
  <si>
    <t>Fletes y maniobras</t>
  </si>
  <si>
    <t>3000.3400.349</t>
  </si>
  <si>
    <t>Servicios Financieros, Bancarios y Comerciales Integrales</t>
  </si>
  <si>
    <t>3000.3500</t>
  </si>
  <si>
    <t>Servicios de Instalación, Reparación, Mantenimiento y Conservación</t>
  </si>
  <si>
    <t>3000.3500.351</t>
  </si>
  <si>
    <t>Conservación y Mantenimiento Menor de Inmuebles</t>
  </si>
  <si>
    <t>3000.3500.352</t>
  </si>
  <si>
    <t>Instalación, Reparación y Mantenimiento de Mobiliario y Equipo de Administración, Educacional y Recreativo</t>
  </si>
  <si>
    <t>3000.3500.353</t>
  </si>
  <si>
    <t>Instalacion, reparacion y mantenimiento de equipo de computo y tecnologias de la informacion</t>
  </si>
  <si>
    <t>3000.3500.354</t>
  </si>
  <si>
    <t>INSTALACIONÆ REPARACION Y MANT</t>
  </si>
  <si>
    <t>3000.3500.355</t>
  </si>
  <si>
    <t>Reparación y Mantenimiento de Equipo de Transporte</t>
  </si>
  <si>
    <t>3000.3500.356</t>
  </si>
  <si>
    <t>REPARACION Y MANTTO. DE EQUIPO</t>
  </si>
  <si>
    <t>3000.3500.357</t>
  </si>
  <si>
    <t>Instalacion, repacion y mantenimiento de maquinaria, otros equipos y herramientas</t>
  </si>
  <si>
    <t>3000.3500.358</t>
  </si>
  <si>
    <t>Servicios de Limpieza y Manejo de Desechos</t>
  </si>
  <si>
    <t>3000.3500.359</t>
  </si>
  <si>
    <t>Servicios de jardineria y fumigacion</t>
  </si>
  <si>
    <t>3000.3600</t>
  </si>
  <si>
    <t>Servicios de Comunicación Social y Publicidad</t>
  </si>
  <si>
    <t>3000.3600.361</t>
  </si>
  <si>
    <t>Difusión por Radio, Televisión y Otros Medios de Mensajes sobre Programas y Actividades gubernamentales</t>
  </si>
  <si>
    <t>3000.3600.363</t>
  </si>
  <si>
    <t>Servicios de Creatividad, Preproducción y Producción de Publicidad, Excepto Internet</t>
  </si>
  <si>
    <t>3000.3600.364</t>
  </si>
  <si>
    <t>Servicios de Revelado de Fotografías</t>
  </si>
  <si>
    <t>3000.3700</t>
  </si>
  <si>
    <t>Servicios de Traslado y Viáticos</t>
  </si>
  <si>
    <t>3000.3700.371</t>
  </si>
  <si>
    <t>Pasajes Aéreos</t>
  </si>
  <si>
    <t>3000.3700.372</t>
  </si>
  <si>
    <t>Pasajes Terrestres</t>
  </si>
  <si>
    <t>3000.3700.375</t>
  </si>
  <si>
    <t>Viáticos en el País</t>
  </si>
  <si>
    <t>3000.3700.376</t>
  </si>
  <si>
    <t>viaticos en el extranjero</t>
  </si>
  <si>
    <t>3000.3800</t>
  </si>
  <si>
    <t>Servicios Oficiales</t>
  </si>
  <si>
    <t>3000.3800.381</t>
  </si>
  <si>
    <t>Gastos de Ceremonial</t>
  </si>
  <si>
    <t>3000.3800.382</t>
  </si>
  <si>
    <t>Gastos de Orden Social y Cultural</t>
  </si>
  <si>
    <t>3000.3800.383</t>
  </si>
  <si>
    <t>Congresos y Convenciones</t>
  </si>
  <si>
    <t>3000.3900</t>
  </si>
  <si>
    <t>Otros Servicios Generales</t>
  </si>
  <si>
    <t>3000.3900.392</t>
  </si>
  <si>
    <t>Impuestos y Derechos</t>
  </si>
  <si>
    <t>3000.3900.393</t>
  </si>
  <si>
    <t>Impuestos y Derechos de Importación</t>
  </si>
  <si>
    <t>3000.3900.394</t>
  </si>
  <si>
    <t>Sentencias y Resoluciones judiciales</t>
  </si>
  <si>
    <t>3000.3900.395</t>
  </si>
  <si>
    <t>Penas, Multas, Accesorios y Actualizaciones</t>
  </si>
  <si>
    <t>4000</t>
  </si>
  <si>
    <t>Transferencias, Asignaciones, Subsidios y Otras Ayudas</t>
  </si>
  <si>
    <t>4000.4100</t>
  </si>
  <si>
    <t>Transferencias internas y Asignaciones al Sector Publico</t>
  </si>
  <si>
    <t>4000.4100.415</t>
  </si>
  <si>
    <t>Transferencias internas otorgadas a entidades paraestatales</t>
  </si>
  <si>
    <t>4000.4100.419</t>
  </si>
  <si>
    <t>Transferencias internasotorgadas a fideicomisos</t>
  </si>
  <si>
    <t>4000.4300</t>
  </si>
  <si>
    <t>Subsidios y Subvenciones</t>
  </si>
  <si>
    <t>4000.4300.431</t>
  </si>
  <si>
    <t>Subsidios a la Producción</t>
  </si>
  <si>
    <t>4000.4300.432</t>
  </si>
  <si>
    <t>Subsidios a la Distribución</t>
  </si>
  <si>
    <t>4000.4300.434</t>
  </si>
  <si>
    <t>Subsidios a la Prestación de Servicios Públicos</t>
  </si>
  <si>
    <t>4000.4300.439</t>
  </si>
  <si>
    <t>Otros subsidios</t>
  </si>
  <si>
    <t>4000.4400</t>
  </si>
  <si>
    <t>Ayudas Sociales</t>
  </si>
  <si>
    <t>4000.4400.441</t>
  </si>
  <si>
    <t>Ayudas Sociales a Personas</t>
  </si>
  <si>
    <t>4000.4400.442</t>
  </si>
  <si>
    <t>Becas y Otras Ayudas para Programas de Capacitación</t>
  </si>
  <si>
    <t>4000.4400.443</t>
  </si>
  <si>
    <t>Ayudas Sociales a Instituciones de Enseñanza</t>
  </si>
  <si>
    <t>4000.4400.444</t>
  </si>
  <si>
    <t>Ayudas Sociales a Actividades Científicas o Académicas</t>
  </si>
  <si>
    <t>4000.4400.445</t>
  </si>
  <si>
    <t>Ayudas Sociales a Instituciones sin Fines de Lucro</t>
  </si>
  <si>
    <t>4000.4400.448</t>
  </si>
  <si>
    <t>Ayudas por Desastres Naturales y Otros Siniestros</t>
  </si>
  <si>
    <t>4000.4500</t>
  </si>
  <si>
    <t>Pensiones y Jubilaciones</t>
  </si>
  <si>
    <t>4000.4500.451</t>
  </si>
  <si>
    <t xml:space="preserve">Pensiones </t>
  </si>
  <si>
    <t>4000.4500.452</t>
  </si>
  <si>
    <t>Jubilaciones</t>
  </si>
  <si>
    <t>4000.4500.459</t>
  </si>
  <si>
    <t>Otras pensiones y jubilaciones</t>
  </si>
  <si>
    <t>4000.4800</t>
  </si>
  <si>
    <t>Donativos</t>
  </si>
  <si>
    <t>4000.4800.481</t>
  </si>
  <si>
    <t>Donativos a Instituciones sin fines de lucro</t>
  </si>
  <si>
    <t>5000</t>
  </si>
  <si>
    <t>Bienes Muebles, Inmuebles e Intangibles</t>
  </si>
  <si>
    <t>5000.5100</t>
  </si>
  <si>
    <t>Mobiliario y Equipo de Administracion</t>
  </si>
  <si>
    <t>5000.5100.511</t>
  </si>
  <si>
    <t>Muebles de oficina y estanteria</t>
  </si>
  <si>
    <t>5000.5100.513</t>
  </si>
  <si>
    <t>Bienes Artisticos culturales y cientificos</t>
  </si>
  <si>
    <t>5000.5100.515</t>
  </si>
  <si>
    <t>Equipo de Conputo y Tecnologias de la Informacion</t>
  </si>
  <si>
    <t>5000.5100.519</t>
  </si>
  <si>
    <t>Otros Mobiliarios y Equipos de Administracion</t>
  </si>
  <si>
    <t>5000.5200</t>
  </si>
  <si>
    <t>Mobiliario y equipo educacional y recreativo</t>
  </si>
  <si>
    <t>5000.5200.521</t>
  </si>
  <si>
    <t>Equipos y aparatos audiovisuales</t>
  </si>
  <si>
    <t>5000.5200.523</t>
  </si>
  <si>
    <t>Camaras fotograficas y de video</t>
  </si>
  <si>
    <t>5000.5200.529</t>
  </si>
  <si>
    <t>Otro mobiliario y equipo educacional</t>
  </si>
  <si>
    <t>5000.5300</t>
  </si>
  <si>
    <t>5000.5300.531</t>
  </si>
  <si>
    <t>5000.5300.532</t>
  </si>
  <si>
    <t>INSTRUMENTAL MEDICO Y DE LABORATORIO</t>
  </si>
  <si>
    <t>5000.5400</t>
  </si>
  <si>
    <t>5000.5400.541</t>
  </si>
  <si>
    <t>vehiculo y equipos terrestres</t>
  </si>
  <si>
    <t>5000.5400.549</t>
  </si>
  <si>
    <t>otros equipos de transporte</t>
  </si>
  <si>
    <t>5000.5600</t>
  </si>
  <si>
    <t>Maquinaria , otros equipos y Herramientas</t>
  </si>
  <si>
    <t>5000.5600.563</t>
  </si>
  <si>
    <t>5000.5600.564</t>
  </si>
  <si>
    <t>Sistemas de aire acondicionado, calefaccion y de refrigeracion industrial y comercial</t>
  </si>
  <si>
    <t>5000.5600.565</t>
  </si>
  <si>
    <t>Equipo de comunicación y telecomunicaciones</t>
  </si>
  <si>
    <t>5000.5600.566</t>
  </si>
  <si>
    <t>5000.5600.567</t>
  </si>
  <si>
    <t>Herramientas y maquinas-herramirntas</t>
  </si>
  <si>
    <t>ACTIVOS INTANGIBLES</t>
  </si>
  <si>
    <t>5000.5900.591</t>
  </si>
  <si>
    <t>SOFTWARE</t>
  </si>
  <si>
    <t>5000.5900.597</t>
  </si>
  <si>
    <t>LICENCIAS INFORMATICAS E INTELECTUALES</t>
  </si>
  <si>
    <t>6000</t>
  </si>
  <si>
    <t>Inversion Publica</t>
  </si>
  <si>
    <t>6000.6100</t>
  </si>
  <si>
    <t>Obra Publica en Bienes de Dominio Publico</t>
  </si>
  <si>
    <t>6000.6100.612</t>
  </si>
  <si>
    <t>Edificacion no habitacional</t>
  </si>
  <si>
    <t>6000.6100.613</t>
  </si>
  <si>
    <t>Construccion de obras para el abastecimiento de agua, petroleo, gas, electricidad y telecomunicaciones</t>
  </si>
  <si>
    <t>6000.6100.614</t>
  </si>
  <si>
    <t>Division de terrenos y construccion de obras de urbanizacion</t>
  </si>
  <si>
    <t>6000.6100.615</t>
  </si>
  <si>
    <t>Construccion de vias de comunicación</t>
  </si>
  <si>
    <t>6000.6200</t>
  </si>
  <si>
    <t>Obra Publica en Bienes Propios</t>
  </si>
  <si>
    <t>6000.6200.622</t>
  </si>
  <si>
    <t>Edificacion no Habitacional</t>
  </si>
  <si>
    <t>6000.6200.623</t>
  </si>
  <si>
    <t>6000.6200.625</t>
  </si>
  <si>
    <t>9000</t>
  </si>
  <si>
    <t>Deuda Pública</t>
  </si>
  <si>
    <t>9000.9100</t>
  </si>
  <si>
    <t>Amortización de la Deuda Pública</t>
  </si>
  <si>
    <t>9000.9100.911</t>
  </si>
  <si>
    <t>Amortización de la Deuda Interna con Instituciones de Crédito</t>
  </si>
  <si>
    <t>9000.9200</t>
  </si>
  <si>
    <t>Intereses de la Deuda Pública</t>
  </si>
  <si>
    <t>9000.9200.921</t>
  </si>
  <si>
    <t>Intereses de la Deuda Interna con Instituciones de Crédito</t>
  </si>
  <si>
    <t>9000.9300</t>
  </si>
  <si>
    <t>9000.9300.931</t>
  </si>
  <si>
    <t>9000.9400</t>
  </si>
  <si>
    <t>Gastos de la deuda publica</t>
  </si>
  <si>
    <t>9000.9400.941</t>
  </si>
  <si>
    <t>Gastos de la deuda publica interna</t>
  </si>
  <si>
    <t>TOTALES</t>
  </si>
  <si>
    <t xml:space="preserve">  </t>
  </si>
  <si>
    <t>Desgloce de Egresos 2014</t>
  </si>
  <si>
    <t>ENERO 2014</t>
  </si>
  <si>
    <t>2000.2700.274</t>
  </si>
  <si>
    <t>productos textiles</t>
  </si>
  <si>
    <t>3000.3600.366</t>
  </si>
  <si>
    <t>Servicios de creacion y difusion de contenido exclusivamente a traves de Internet</t>
  </si>
  <si>
    <t>3000.3700.379</t>
  </si>
  <si>
    <t>Otros servicios de traslado y hospedaje</t>
  </si>
  <si>
    <t>5000.5900</t>
  </si>
  <si>
    <t>comisiones de la deuda</t>
  </si>
  <si>
    <t>ACUMULADO</t>
  </si>
  <si>
    <t>FEBRERO 2014</t>
  </si>
  <si>
    <t>ENERO A DICIEMBRE 2014</t>
  </si>
  <si>
    <t>3000.3800.384</t>
  </si>
  <si>
    <t>MARZO 2014</t>
  </si>
  <si>
    <t>2000.2900.295</t>
  </si>
  <si>
    <t>Refacciones y Accesorios menores de Equipo e intrumental medico</t>
  </si>
  <si>
    <t>Arrendamiento de Equipo de Trabajo</t>
  </si>
  <si>
    <t>Seguros de Bienes Patrimoniales</t>
  </si>
  <si>
    <t>Equipo e Intstrumental medico y de Laboratorio</t>
  </si>
  <si>
    <t>Equipo medico y de laboratorio</t>
  </si>
  <si>
    <t>Maquinaria y Equipo de Construccion</t>
  </si>
  <si>
    <t>Equipo de Generacion Electrica y Articulos Electronicos</t>
  </si>
  <si>
    <t>Exposiciones</t>
  </si>
  <si>
    <t>3000.3300.337</t>
  </si>
  <si>
    <t>SERVICIOS DE PROTECCION Y SEGURIDAD</t>
  </si>
  <si>
    <t>5000.5600.569</t>
  </si>
  <si>
    <t>OTROS EQUIPO</t>
  </si>
  <si>
    <t>ABRIL 2014</t>
  </si>
  <si>
    <t>5000.5600.562</t>
  </si>
  <si>
    <t>MAQUINARIA Y EQUIPO INDUSTRIAL</t>
  </si>
  <si>
    <t>MAYO 2014</t>
  </si>
  <si>
    <t>2000.2100.217</t>
  </si>
  <si>
    <t>MATERIALES Y UTILES DE ENSEÑANZA</t>
  </si>
  <si>
    <t>JUNIO 2014</t>
  </si>
  <si>
    <t>JULIO 2014</t>
  </si>
  <si>
    <t>5000.5400.542</t>
  </si>
  <si>
    <t>CARROCERIAS Y REMOLQUES</t>
  </si>
  <si>
    <t>AGOSTO 2014</t>
  </si>
  <si>
    <t>SEPTIEMBRE 2014</t>
  </si>
  <si>
    <t>3000.3400.344</t>
  </si>
  <si>
    <t>seguros de responsabilidad patrimonial y fianzas</t>
  </si>
  <si>
    <t>5000.5400.545</t>
  </si>
  <si>
    <t>EMBARCACIONES</t>
  </si>
  <si>
    <t>OCTUBRE 2014</t>
  </si>
  <si>
    <t>2000.2500.259</t>
  </si>
  <si>
    <t>OTROS PRODUCTOS QUÍMICOS</t>
  </si>
  <si>
    <t>6000.6100.617</t>
  </si>
  <si>
    <t>INSTALACIONES Y EQUIPAMIENTO EN CONSTRUCCIONES</t>
  </si>
  <si>
    <t>Noviembre 2014</t>
  </si>
  <si>
    <t>3000.3100.319</t>
  </si>
  <si>
    <t>SERVICIOS INTEGRALES Y OTROS SERVICIOS</t>
  </si>
  <si>
    <t>3000.3900.396</t>
  </si>
  <si>
    <t>OTROS GASTOS POR RESPONSABILIDADES</t>
  </si>
  <si>
    <t>5000.5100.512</t>
  </si>
  <si>
    <t>MUEBLES, EXCEPTO DE OFICINA Y ESTANTERÍA</t>
  </si>
  <si>
    <t>Diciembre 2014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</si>
</sst>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"/>
    <numFmt numFmtId="165" formatCode="&quot;$&quot;#,##0.00"/>
    <numFmt numFmtId="166" formatCode="#,###,###,##0.00"/>
    <numFmt numFmtId="167" formatCode="###,###,##0.00"/>
    <numFmt numFmtId="168" formatCode="#,###,##0.00"/>
    <numFmt numFmtId="169" formatCode="[$-80A]dddd\,\ dd&quot; de &quot;mmmm&quot; de &quot;yyyy"/>
    <numFmt numFmtId="170" formatCode="[$-80A]hh:mm:ss\ AM/PM"/>
    <numFmt numFmtId="171" formatCode="0.0%"/>
    <numFmt numFmtId="172" formatCode="[$$-80A]* #,##0.00;[$$-80A]* \-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165" fontId="20" fillId="33" borderId="0" xfId="48" applyNumberFormat="1" applyFont="1" applyFill="1" applyBorder="1" applyAlignment="1">
      <alignment horizontal="center" vertical="center"/>
    </xf>
    <xf numFmtId="49" fontId="20" fillId="33" borderId="0" xfId="48" applyNumberFormat="1" applyFont="1" applyFill="1" applyAlignment="1">
      <alignment horizontal="center" vertical="center"/>
    </xf>
    <xf numFmtId="44" fontId="20" fillId="33" borderId="0" xfId="48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19" fillId="0" borderId="0" xfId="48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48" applyFont="1" applyAlignment="1">
      <alignment horizontal="center" vertical="center"/>
    </xf>
    <xf numFmtId="165" fontId="19" fillId="33" borderId="0" xfId="48" applyNumberFormat="1" applyFont="1" applyFill="1" applyBorder="1" applyAlignment="1">
      <alignment horizontal="center" vertical="center"/>
    </xf>
    <xf numFmtId="165" fontId="19" fillId="33" borderId="0" xfId="48" applyNumberFormat="1" applyFont="1" applyFill="1" applyAlignment="1">
      <alignment horizontal="center" vertical="center"/>
    </xf>
    <xf numFmtId="44" fontId="19" fillId="33" borderId="0" xfId="48" applyFont="1" applyFill="1" applyAlignment="1">
      <alignment horizontal="center" vertical="center"/>
    </xf>
    <xf numFmtId="165" fontId="19" fillId="0" borderId="0" xfId="48" applyNumberFormat="1" applyFont="1" applyAlignment="1">
      <alignment horizontal="center" vertical="center"/>
    </xf>
    <xf numFmtId="49" fontId="39" fillId="17" borderId="0" xfId="0" applyNumberFormat="1" applyFont="1" applyFill="1" applyBorder="1" applyAlignment="1">
      <alignment horizontal="center" vertical="center"/>
    </xf>
    <xf numFmtId="44" fontId="20" fillId="17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4" fontId="20" fillId="0" borderId="10" xfId="0" applyNumberFormat="1" applyFont="1" applyBorder="1" applyAlignment="1">
      <alignment horizontal="center" vertical="center"/>
    </xf>
    <xf numFmtId="44" fontId="20" fillId="0" borderId="0" xfId="0" applyNumberFormat="1" applyFont="1" applyBorder="1" applyAlignment="1">
      <alignment horizontal="center" vertical="center"/>
    </xf>
    <xf numFmtId="44" fontId="19" fillId="0" borderId="0" xfId="48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4" fontId="20" fillId="0" borderId="0" xfId="0" applyNumberFormat="1" applyFont="1" applyFill="1" applyAlignment="1">
      <alignment horizontal="center" vertical="center"/>
    </xf>
    <xf numFmtId="44" fontId="20" fillId="0" borderId="10" xfId="48" applyNumberFormat="1" applyFont="1" applyBorder="1" applyAlignment="1">
      <alignment horizontal="center" vertical="center"/>
    </xf>
    <xf numFmtId="44" fontId="20" fillId="0" borderId="0" xfId="48" applyNumberFormat="1" applyFont="1" applyBorder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44" fontId="20" fillId="0" borderId="10" xfId="48" applyNumberFormat="1" applyFont="1" applyFill="1" applyBorder="1" applyAlignment="1">
      <alignment horizontal="center" vertical="center"/>
    </xf>
    <xf numFmtId="44" fontId="19" fillId="0" borderId="0" xfId="48" applyNumberFormat="1" applyFont="1" applyAlignment="1">
      <alignment horizontal="center" vertical="center"/>
    </xf>
    <xf numFmtId="49" fontId="20" fillId="17" borderId="0" xfId="0" applyNumberFormat="1" applyFont="1" applyFill="1" applyBorder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4" fontId="20" fillId="0" borderId="0" xfId="48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65" fontId="20" fillId="34" borderId="0" xfId="48" applyNumberFormat="1" applyFont="1" applyFill="1" applyBorder="1" applyAlignment="1">
      <alignment horizontal="center" vertical="center"/>
    </xf>
    <xf numFmtId="44" fontId="20" fillId="34" borderId="0" xfId="48" applyNumberFormat="1" applyFont="1" applyFill="1" applyAlignment="1">
      <alignment horizontal="center" vertical="center"/>
    </xf>
    <xf numFmtId="44" fontId="20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44" fontId="19" fillId="0" borderId="0" xfId="48" applyFont="1" applyBorder="1" applyAlignment="1">
      <alignment horizontal="center" vertical="center"/>
    </xf>
    <xf numFmtId="44" fontId="19" fillId="0" borderId="0" xfId="48" applyFont="1" applyFill="1" applyBorder="1" applyAlignment="1">
      <alignment horizontal="center" vertical="center"/>
    </xf>
    <xf numFmtId="44" fontId="19" fillId="0" borderId="0" xfId="48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4" fontId="20" fillId="0" borderId="0" xfId="48" applyNumberFormat="1" applyFont="1" applyFill="1" applyAlignment="1">
      <alignment horizontal="center" vertical="center"/>
    </xf>
    <xf numFmtId="165" fontId="19" fillId="0" borderId="0" xfId="48" applyNumberFormat="1" applyFont="1" applyBorder="1" applyAlignment="1">
      <alignment horizontal="left" vertical="center"/>
    </xf>
    <xf numFmtId="165" fontId="20" fillId="33" borderId="0" xfId="48" applyNumberFormat="1" applyFont="1" applyFill="1" applyBorder="1" applyAlignment="1">
      <alignment horizontal="left" vertical="center"/>
    </xf>
    <xf numFmtId="165" fontId="19" fillId="33" borderId="0" xfId="48" applyNumberFormat="1" applyFont="1" applyFill="1" applyBorder="1" applyAlignment="1">
      <alignment horizontal="left" vertical="center"/>
    </xf>
    <xf numFmtId="0" fontId="39" fillId="17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17" borderId="0" xfId="0" applyFont="1" applyFill="1" applyBorder="1" applyAlignment="1">
      <alignment horizontal="left" vertical="center" wrapText="1"/>
    </xf>
    <xf numFmtId="0" fontId="20" fillId="17" borderId="0" xfId="0" applyFont="1" applyFill="1" applyAlignment="1">
      <alignment horizontal="left" vertical="center"/>
    </xf>
    <xf numFmtId="165" fontId="20" fillId="34" borderId="0" xfId="48" applyNumberFormat="1" applyFont="1" applyFill="1" applyBorder="1" applyAlignment="1">
      <alignment horizontal="left" vertical="center"/>
    </xf>
    <xf numFmtId="172" fontId="19" fillId="0" borderId="0" xfId="0" applyNumberFormat="1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2" sqref="B22"/>
    </sheetView>
  </sheetViews>
  <sheetFormatPr defaultColWidth="11.421875" defaultRowHeight="12.75"/>
  <cols>
    <col min="1" max="1" width="15.57421875" style="6" customWidth="1"/>
    <col min="2" max="2" width="26.421875" style="43" customWidth="1"/>
    <col min="3" max="3" width="15.421875" style="12" customWidth="1"/>
    <col min="4" max="12" width="15.421875" style="8" customWidth="1"/>
    <col min="13" max="13" width="13.421875" style="8" bestFit="1" customWidth="1"/>
    <col min="14" max="14" width="13.7109375" style="7" bestFit="1" customWidth="1"/>
    <col min="15" max="15" width="18.8515625" style="7" bestFit="1" customWidth="1"/>
    <col min="16" max="16384" width="11.421875" style="7" customWidth="1"/>
  </cols>
  <sheetData>
    <row r="1" spans="1:15" ht="11.25">
      <c r="A1" s="5" t="s">
        <v>0</v>
      </c>
      <c r="C1" s="7"/>
      <c r="O1" s="8"/>
    </row>
    <row r="2" spans="1:15" ht="11.25">
      <c r="A2" s="5" t="s">
        <v>1</v>
      </c>
      <c r="C2" s="7"/>
      <c r="O2" s="8"/>
    </row>
    <row r="3" spans="1:15" ht="11.25">
      <c r="A3" s="5" t="s">
        <v>378</v>
      </c>
      <c r="C3" s="7"/>
      <c r="O3" s="8"/>
    </row>
    <row r="4" spans="1:15" ht="11.25">
      <c r="A4" s="5" t="s">
        <v>2</v>
      </c>
      <c r="C4" s="7"/>
      <c r="O4" s="8"/>
    </row>
    <row r="5" spans="1:15" ht="11.25">
      <c r="A5" s="2"/>
      <c r="B5" s="44"/>
      <c r="C5" s="3" t="s">
        <v>379</v>
      </c>
      <c r="D5" s="3" t="s">
        <v>389</v>
      </c>
      <c r="E5" s="3" t="s">
        <v>392</v>
      </c>
      <c r="F5" s="3" t="s">
        <v>406</v>
      </c>
      <c r="G5" s="3" t="s">
        <v>409</v>
      </c>
      <c r="H5" s="3" t="s">
        <v>412</v>
      </c>
      <c r="I5" s="3" t="s">
        <v>413</v>
      </c>
      <c r="J5" s="3" t="s">
        <v>416</v>
      </c>
      <c r="K5" s="3" t="s">
        <v>417</v>
      </c>
      <c r="L5" s="3" t="s">
        <v>422</v>
      </c>
      <c r="M5" s="3" t="s">
        <v>427</v>
      </c>
      <c r="N5" s="3" t="s">
        <v>434</v>
      </c>
      <c r="O5" s="4" t="s">
        <v>388</v>
      </c>
    </row>
    <row r="6" spans="1:15" ht="11.25">
      <c r="A6" s="9"/>
      <c r="B6" s="45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" t="s">
        <v>390</v>
      </c>
    </row>
    <row r="7" ht="11.25">
      <c r="O7" s="8"/>
    </row>
    <row r="8" spans="1:15" ht="11.25">
      <c r="A8" s="13">
        <v>1000</v>
      </c>
      <c r="B8" s="46" t="s">
        <v>3</v>
      </c>
      <c r="C8" s="14">
        <f aca="true" t="shared" si="0" ref="C8:H8">SUM(C13,C18,C25,C32,C39)</f>
        <v>66286384.629999995</v>
      </c>
      <c r="D8" s="14">
        <f t="shared" si="0"/>
        <v>70267766.39</v>
      </c>
      <c r="E8" s="14">
        <f t="shared" si="0"/>
        <v>73050336.14</v>
      </c>
      <c r="F8" s="14">
        <f t="shared" si="0"/>
        <v>74866322.27</v>
      </c>
      <c r="G8" s="14">
        <f t="shared" si="0"/>
        <v>69046537.28999999</v>
      </c>
      <c r="H8" s="14">
        <f t="shared" si="0"/>
        <v>71666396.95</v>
      </c>
      <c r="I8" s="14">
        <f aca="true" t="shared" si="1" ref="I8:O8">SUM(I13,I18,I25,I32,I39)</f>
        <v>75982361.41</v>
      </c>
      <c r="J8" s="14">
        <f t="shared" si="1"/>
        <v>70959226.96</v>
      </c>
      <c r="K8" s="14">
        <f t="shared" si="1"/>
        <v>70676953.49000001</v>
      </c>
      <c r="L8" s="14">
        <f t="shared" si="1"/>
        <v>77551504.97</v>
      </c>
      <c r="M8" s="14">
        <f t="shared" si="1"/>
        <v>72496372.58000001</v>
      </c>
      <c r="N8" s="14">
        <f t="shared" si="1"/>
        <v>88291078.02</v>
      </c>
      <c r="O8" s="14">
        <f t="shared" si="1"/>
        <v>881141241.0999999</v>
      </c>
    </row>
    <row r="9" spans="1:15" ht="11.25">
      <c r="A9" s="15"/>
      <c r="B9" s="47"/>
      <c r="C9" s="16"/>
      <c r="E9" s="17"/>
      <c r="F9" s="17"/>
      <c r="G9" s="17"/>
      <c r="H9" s="17"/>
      <c r="I9" s="17"/>
      <c r="J9" s="17"/>
      <c r="K9" s="17"/>
      <c r="L9" s="17"/>
      <c r="M9" s="17"/>
      <c r="N9" s="55"/>
      <c r="O9" s="8"/>
    </row>
    <row r="10" spans="1:15" ht="22.5">
      <c r="A10" s="18" t="s">
        <v>4</v>
      </c>
      <c r="B10" s="48" t="s">
        <v>5</v>
      </c>
      <c r="C10" s="16"/>
      <c r="E10" s="17"/>
      <c r="F10" s="17"/>
      <c r="G10" s="17"/>
      <c r="H10" s="17"/>
      <c r="I10" s="17"/>
      <c r="J10" s="17"/>
      <c r="K10" s="17"/>
      <c r="L10" s="17"/>
      <c r="M10" s="17"/>
      <c r="N10" s="55"/>
      <c r="O10" s="8"/>
    </row>
    <row r="11" spans="1:15" ht="11.25">
      <c r="A11" s="15" t="s">
        <v>6</v>
      </c>
      <c r="B11" s="47" t="s">
        <v>7</v>
      </c>
      <c r="C11" s="16">
        <v>1296461</v>
      </c>
      <c r="D11" s="8">
        <v>1295871</v>
      </c>
      <c r="E11" s="17">
        <v>1296461</v>
      </c>
      <c r="F11" s="17">
        <v>1264392</v>
      </c>
      <c r="G11" s="17">
        <v>1294606</v>
      </c>
      <c r="H11" s="17">
        <v>2393591</v>
      </c>
      <c r="I11" s="17">
        <v>1264392</v>
      </c>
      <c r="J11" s="17">
        <v>1523987.06</v>
      </c>
      <c r="K11" s="17">
        <v>1296461</v>
      </c>
      <c r="L11" s="17">
        <v>1425015</v>
      </c>
      <c r="M11" s="17">
        <v>1553569</v>
      </c>
      <c r="N11" s="55">
        <v>1553569</v>
      </c>
      <c r="O11" s="8">
        <f>SUM(C11:N11)</f>
        <v>17458375.060000002</v>
      </c>
    </row>
    <row r="12" spans="1:15" ht="22.5">
      <c r="A12" s="15" t="s">
        <v>8</v>
      </c>
      <c r="B12" s="47" t="s">
        <v>9</v>
      </c>
      <c r="C12" s="16">
        <v>37510339.82</v>
      </c>
      <c r="D12" s="8">
        <v>37411971.7</v>
      </c>
      <c r="E12" s="17">
        <v>37622981.6</v>
      </c>
      <c r="F12" s="17">
        <v>40518585.53</v>
      </c>
      <c r="G12" s="17">
        <v>38209530.23</v>
      </c>
      <c r="H12" s="17">
        <v>37203469.53</v>
      </c>
      <c r="I12" s="17">
        <v>40998215.46</v>
      </c>
      <c r="J12" s="17">
        <v>38692819.64</v>
      </c>
      <c r="K12" s="17">
        <v>39016530.24</v>
      </c>
      <c r="L12" s="17">
        <v>41503240.94</v>
      </c>
      <c r="M12" s="17">
        <v>39447199.31</v>
      </c>
      <c r="N12" s="55">
        <v>41759789.66</v>
      </c>
      <c r="O12" s="8">
        <f>SUM(C12:N12)</f>
        <v>469894673.65999997</v>
      </c>
    </row>
    <row r="13" spans="1:15" ht="12" thickBot="1">
      <c r="A13" s="15"/>
      <c r="B13" s="47"/>
      <c r="C13" s="19">
        <f aca="true" t="shared" si="2" ref="C13:O13">SUM(C11:C12)</f>
        <v>38806800.82</v>
      </c>
      <c r="D13" s="19">
        <f t="shared" si="2"/>
        <v>38707842.7</v>
      </c>
      <c r="E13" s="19">
        <f t="shared" si="2"/>
        <v>38919442.6</v>
      </c>
      <c r="F13" s="19">
        <f t="shared" si="2"/>
        <v>41782977.53</v>
      </c>
      <c r="G13" s="19">
        <f t="shared" si="2"/>
        <v>39504136.23</v>
      </c>
      <c r="H13" s="19">
        <f t="shared" si="2"/>
        <v>39597060.53</v>
      </c>
      <c r="I13" s="19">
        <f t="shared" si="2"/>
        <v>42262607.46</v>
      </c>
      <c r="J13" s="19">
        <f t="shared" si="2"/>
        <v>40216806.7</v>
      </c>
      <c r="K13" s="19">
        <f t="shared" si="2"/>
        <v>40312991.24</v>
      </c>
      <c r="L13" s="19">
        <f>SUM(L11:L12)</f>
        <v>42928255.94</v>
      </c>
      <c r="M13" s="19">
        <f t="shared" si="2"/>
        <v>41000768.31</v>
      </c>
      <c r="N13" s="19">
        <f t="shared" si="2"/>
        <v>43313358.66</v>
      </c>
      <c r="O13" s="19">
        <f t="shared" si="2"/>
        <v>487353048.71999997</v>
      </c>
    </row>
    <row r="14" spans="1:15" ht="12" thickTop="1">
      <c r="A14" s="15"/>
      <c r="B14" s="47"/>
      <c r="C14" s="16"/>
      <c r="E14" s="17"/>
      <c r="F14" s="17"/>
      <c r="G14" s="17"/>
      <c r="H14" s="17"/>
      <c r="I14" s="17"/>
      <c r="J14" s="17"/>
      <c r="K14" s="17"/>
      <c r="L14" s="17"/>
      <c r="M14" s="17"/>
      <c r="N14" s="55"/>
      <c r="O14" s="8"/>
    </row>
    <row r="15" spans="1:15" ht="22.5">
      <c r="A15" s="18" t="s">
        <v>10</v>
      </c>
      <c r="B15" s="48" t="s">
        <v>11</v>
      </c>
      <c r="C15" s="16"/>
      <c r="E15" s="17"/>
      <c r="F15" s="17"/>
      <c r="G15" s="17"/>
      <c r="H15" s="17"/>
      <c r="I15" s="17"/>
      <c r="J15" s="17"/>
      <c r="K15" s="17"/>
      <c r="L15" s="17"/>
      <c r="M15" s="17"/>
      <c r="N15" s="55"/>
      <c r="O15" s="8"/>
    </row>
    <row r="16" spans="1:15" ht="11.25">
      <c r="A16" s="18"/>
      <c r="B16" s="48"/>
      <c r="C16" s="16"/>
      <c r="E16" s="17"/>
      <c r="F16" s="17"/>
      <c r="G16" s="17"/>
      <c r="H16" s="17"/>
      <c r="I16" s="17"/>
      <c r="J16" s="17"/>
      <c r="K16" s="17"/>
      <c r="L16" s="17"/>
      <c r="M16" s="17"/>
      <c r="N16" s="55"/>
      <c r="O16" s="8"/>
    </row>
    <row r="17" spans="1:15" ht="11.25">
      <c r="A17" s="15" t="s">
        <v>12</v>
      </c>
      <c r="B17" s="47" t="s">
        <v>13</v>
      </c>
      <c r="C17" s="16">
        <v>1112691.8</v>
      </c>
      <c r="D17" s="8">
        <v>1145794.72</v>
      </c>
      <c r="E17" s="17">
        <v>1219539.84</v>
      </c>
      <c r="F17" s="17">
        <v>735393.12</v>
      </c>
      <c r="G17" s="17">
        <v>774383.91</v>
      </c>
      <c r="H17" s="17">
        <v>906875.18</v>
      </c>
      <c r="I17" s="17">
        <v>1846661.69</v>
      </c>
      <c r="J17" s="17">
        <v>1122141.36</v>
      </c>
      <c r="K17" s="17">
        <v>1493372.99</v>
      </c>
      <c r="L17" s="17">
        <v>1800128.36</v>
      </c>
      <c r="M17" s="17">
        <v>1730445.2</v>
      </c>
      <c r="N17" s="55">
        <v>2054815.6</v>
      </c>
      <c r="O17" s="8">
        <f>SUM(C17:N17)</f>
        <v>15942243.769999998</v>
      </c>
    </row>
    <row r="18" spans="1:15" ht="12" thickBot="1">
      <c r="A18" s="15"/>
      <c r="B18" s="47"/>
      <c r="C18" s="19">
        <f aca="true" t="shared" si="3" ref="C18:H18">SUM(C15:C17)</f>
        <v>1112691.8</v>
      </c>
      <c r="D18" s="19">
        <f t="shared" si="3"/>
        <v>1145794.72</v>
      </c>
      <c r="E18" s="19">
        <f t="shared" si="3"/>
        <v>1219539.84</v>
      </c>
      <c r="F18" s="19">
        <f t="shared" si="3"/>
        <v>735393.12</v>
      </c>
      <c r="G18" s="19">
        <f t="shared" si="3"/>
        <v>774383.91</v>
      </c>
      <c r="H18" s="19">
        <f t="shared" si="3"/>
        <v>906875.18</v>
      </c>
      <c r="I18" s="19">
        <f aca="true" t="shared" si="4" ref="I18:O18">SUM(I15:I17)</f>
        <v>1846661.69</v>
      </c>
      <c r="J18" s="19">
        <f t="shared" si="4"/>
        <v>1122141.36</v>
      </c>
      <c r="K18" s="19">
        <f t="shared" si="4"/>
        <v>1493372.99</v>
      </c>
      <c r="L18" s="19">
        <f t="shared" si="4"/>
        <v>1800128.36</v>
      </c>
      <c r="M18" s="19">
        <f t="shared" si="4"/>
        <v>1730445.2</v>
      </c>
      <c r="N18" s="19">
        <f t="shared" si="4"/>
        <v>2054815.6</v>
      </c>
      <c r="O18" s="19">
        <f t="shared" si="4"/>
        <v>15942243.769999998</v>
      </c>
    </row>
    <row r="19" spans="1:15" ht="12" thickTop="1">
      <c r="A19" s="15"/>
      <c r="B19" s="47"/>
      <c r="C19" s="20"/>
      <c r="E19" s="17"/>
      <c r="F19" s="17"/>
      <c r="G19" s="17"/>
      <c r="H19" s="17"/>
      <c r="I19" s="17"/>
      <c r="J19" s="17"/>
      <c r="K19" s="17"/>
      <c r="L19" s="17"/>
      <c r="M19" s="17"/>
      <c r="N19" s="55"/>
      <c r="O19" s="8"/>
    </row>
    <row r="20" spans="1:15" ht="22.5">
      <c r="A20" s="18" t="s">
        <v>14</v>
      </c>
      <c r="B20" s="48" t="s">
        <v>15</v>
      </c>
      <c r="C20" s="16"/>
      <c r="E20" s="17"/>
      <c r="F20" s="17"/>
      <c r="G20" s="17"/>
      <c r="H20" s="17"/>
      <c r="I20" s="17"/>
      <c r="J20" s="17"/>
      <c r="K20" s="17"/>
      <c r="L20" s="17"/>
      <c r="M20" s="17"/>
      <c r="N20" s="55"/>
      <c r="O20" s="8"/>
    </row>
    <row r="21" spans="1:15" ht="22.5">
      <c r="A21" s="15" t="s">
        <v>16</v>
      </c>
      <c r="B21" s="47" t="s">
        <v>17</v>
      </c>
      <c r="C21" s="16">
        <v>991466.61</v>
      </c>
      <c r="D21" s="8">
        <v>996314.71</v>
      </c>
      <c r="E21" s="17">
        <v>1007651.4</v>
      </c>
      <c r="F21" s="17">
        <v>1103246.41</v>
      </c>
      <c r="G21" s="17">
        <v>1014637.2000000001</v>
      </c>
      <c r="H21" s="17">
        <v>1016441.51</v>
      </c>
      <c r="I21" s="17">
        <v>1127192.56</v>
      </c>
      <c r="J21" s="17">
        <v>1043898.25</v>
      </c>
      <c r="K21" s="17">
        <v>1048753.71</v>
      </c>
      <c r="L21" s="17">
        <v>1153436.74</v>
      </c>
      <c r="M21" s="17">
        <v>1069288.48</v>
      </c>
      <c r="N21" s="55">
        <v>1167338.76</v>
      </c>
      <c r="O21" s="8">
        <f>SUM(C21:N21)</f>
        <v>12739666.34</v>
      </c>
    </row>
    <row r="22" spans="1:15" ht="22.5">
      <c r="A22" s="15" t="s">
        <v>18</v>
      </c>
      <c r="B22" s="47" t="s">
        <v>19</v>
      </c>
      <c r="C22" s="16">
        <v>5568533.2</v>
      </c>
      <c r="D22" s="8">
        <v>6179828.6</v>
      </c>
      <c r="E22" s="17">
        <v>6286549.01</v>
      </c>
      <c r="F22" s="17">
        <v>6223169.7700000005</v>
      </c>
      <c r="G22" s="17">
        <v>5780695.94</v>
      </c>
      <c r="H22" s="17">
        <v>5698145.72</v>
      </c>
      <c r="I22" s="17">
        <v>6622188.68</v>
      </c>
      <c r="J22" s="17">
        <v>5942069.73</v>
      </c>
      <c r="K22" s="17">
        <v>5570919.1</v>
      </c>
      <c r="L22" s="17">
        <v>6000949.45</v>
      </c>
      <c r="M22" s="17">
        <v>2631495.97</v>
      </c>
      <c r="N22" s="55">
        <v>2965681.1</v>
      </c>
      <c r="O22" s="8">
        <f>SUM(C22:N22)</f>
        <v>65470226.27000001</v>
      </c>
    </row>
    <row r="23" spans="1:15" ht="11.25">
      <c r="A23" s="15" t="s">
        <v>20</v>
      </c>
      <c r="B23" s="47" t="s">
        <v>21</v>
      </c>
      <c r="C23" s="16">
        <v>3039290.59</v>
      </c>
      <c r="D23" s="8">
        <v>4995674.21</v>
      </c>
      <c r="E23" s="17">
        <v>7981108.99</v>
      </c>
      <c r="F23" s="17">
        <v>5554231.350000001</v>
      </c>
      <c r="G23" s="17">
        <v>4775773.97</v>
      </c>
      <c r="H23" s="17">
        <v>7260132.65</v>
      </c>
      <c r="I23" s="17">
        <v>5490986.28</v>
      </c>
      <c r="J23" s="17">
        <v>4916328.55</v>
      </c>
      <c r="K23" s="17">
        <v>4878423.41</v>
      </c>
      <c r="L23" s="17">
        <v>7617247.83</v>
      </c>
      <c r="M23" s="17">
        <v>6899273.79</v>
      </c>
      <c r="N23" s="55">
        <v>16262447.34</v>
      </c>
      <c r="O23" s="8">
        <f>SUM(C23:N23)</f>
        <v>79670918.96</v>
      </c>
    </row>
    <row r="24" spans="1:15" ht="11.25">
      <c r="A24" s="15" t="s">
        <v>22</v>
      </c>
      <c r="B24" s="47" t="s">
        <v>23</v>
      </c>
      <c r="C24" s="16">
        <v>74074.72</v>
      </c>
      <c r="D24" s="8">
        <v>114561.03</v>
      </c>
      <c r="E24" s="17">
        <v>52135.35</v>
      </c>
      <c r="F24" s="17">
        <v>5023.59</v>
      </c>
      <c r="G24" s="17">
        <v>21750.73</v>
      </c>
      <c r="H24" s="17">
        <v>33689.26</v>
      </c>
      <c r="I24" s="17">
        <v>2340.14</v>
      </c>
      <c r="J24" s="17">
        <v>43648.05</v>
      </c>
      <c r="K24" s="17">
        <v>26576.13</v>
      </c>
      <c r="L24" s="17">
        <v>23293.84</v>
      </c>
      <c r="M24" s="17">
        <v>0</v>
      </c>
      <c r="N24" s="55">
        <v>16241.140000000001</v>
      </c>
      <c r="O24" s="8">
        <f>SUM(C24:N24)</f>
        <v>413333.98000000004</v>
      </c>
    </row>
    <row r="25" spans="1:15" ht="12" thickBot="1">
      <c r="A25" s="15"/>
      <c r="B25" s="47"/>
      <c r="C25" s="19">
        <f aca="true" t="shared" si="5" ref="C25:H25">SUM(C20:C24)</f>
        <v>9673365.120000001</v>
      </c>
      <c r="D25" s="19">
        <f t="shared" si="5"/>
        <v>12286378.549999999</v>
      </c>
      <c r="E25" s="19">
        <f t="shared" si="5"/>
        <v>15327444.75</v>
      </c>
      <c r="F25" s="19">
        <f t="shared" si="5"/>
        <v>12885671.120000001</v>
      </c>
      <c r="G25" s="19">
        <f t="shared" si="5"/>
        <v>11592857.84</v>
      </c>
      <c r="H25" s="19">
        <f t="shared" si="5"/>
        <v>14008409.139999999</v>
      </c>
      <c r="I25" s="19">
        <f aca="true" t="shared" si="6" ref="I25:O25">SUM(I20:I24)</f>
        <v>13242707.66</v>
      </c>
      <c r="J25" s="19">
        <f t="shared" si="6"/>
        <v>11945944.580000002</v>
      </c>
      <c r="K25" s="19">
        <f t="shared" si="6"/>
        <v>11524672.35</v>
      </c>
      <c r="L25" s="19">
        <f t="shared" si="6"/>
        <v>14794927.86</v>
      </c>
      <c r="M25" s="19">
        <f t="shared" si="6"/>
        <v>10600058.24</v>
      </c>
      <c r="N25" s="19">
        <f t="shared" si="6"/>
        <v>20411708.34</v>
      </c>
      <c r="O25" s="19">
        <f t="shared" si="6"/>
        <v>158294145.54999998</v>
      </c>
    </row>
    <row r="26" spans="1:15" ht="12" thickTop="1">
      <c r="A26" s="15"/>
      <c r="B26" s="47"/>
      <c r="C26" s="16"/>
      <c r="E26" s="17"/>
      <c r="F26" s="17"/>
      <c r="G26" s="17"/>
      <c r="H26" s="17"/>
      <c r="I26" s="17"/>
      <c r="J26" s="17"/>
      <c r="K26" s="17"/>
      <c r="L26" s="17"/>
      <c r="M26" s="17"/>
      <c r="N26" s="55"/>
      <c r="O26" s="8"/>
    </row>
    <row r="27" spans="1:15" ht="11.25">
      <c r="A27" s="18" t="s">
        <v>24</v>
      </c>
      <c r="B27" s="48" t="s">
        <v>25</v>
      </c>
      <c r="C27" s="16"/>
      <c r="E27" s="17"/>
      <c r="F27" s="17"/>
      <c r="G27" s="17"/>
      <c r="H27" s="17"/>
      <c r="I27" s="17"/>
      <c r="J27" s="17"/>
      <c r="K27" s="17"/>
      <c r="L27" s="17"/>
      <c r="M27" s="17"/>
      <c r="N27" s="55"/>
      <c r="O27" s="8"/>
    </row>
    <row r="28" spans="1:15" ht="11.25">
      <c r="A28" s="15" t="s">
        <v>26</v>
      </c>
      <c r="B28" s="47" t="s">
        <v>27</v>
      </c>
      <c r="C28" s="16">
        <v>3055189.8</v>
      </c>
      <c r="D28" s="8">
        <v>3263348</v>
      </c>
      <c r="E28" s="17">
        <v>2697188.2800000003</v>
      </c>
      <c r="F28" s="17">
        <v>3002415.2600000002</v>
      </c>
      <c r="G28" s="17">
        <v>2855433.5300000003</v>
      </c>
      <c r="H28" s="17">
        <v>3177980.5500000003</v>
      </c>
      <c r="I28" s="17">
        <v>2861456.61</v>
      </c>
      <c r="J28" s="17">
        <v>3225675.95</v>
      </c>
      <c r="K28" s="17">
        <v>3193118.94</v>
      </c>
      <c r="L28" s="17">
        <v>3047371.27</v>
      </c>
      <c r="M28" s="17">
        <v>3375451.47</v>
      </c>
      <c r="N28" s="55">
        <v>2989862.18</v>
      </c>
      <c r="O28" s="8">
        <f>SUM(C28:N28)</f>
        <v>36744491.84</v>
      </c>
    </row>
    <row r="29" spans="1:15" ht="11.25">
      <c r="A29" s="15" t="s">
        <v>28</v>
      </c>
      <c r="B29" s="47" t="s">
        <v>29</v>
      </c>
      <c r="C29" s="16">
        <v>1672518.55</v>
      </c>
      <c r="D29" s="8">
        <v>1668699.04</v>
      </c>
      <c r="E29" s="17">
        <v>1673842.09</v>
      </c>
      <c r="F29" s="17">
        <v>1817542.93</v>
      </c>
      <c r="G29" s="17">
        <v>1702399.76</v>
      </c>
      <c r="H29" s="17">
        <v>1704933.3800000001</v>
      </c>
      <c r="I29" s="17">
        <v>1840564.52</v>
      </c>
      <c r="J29" s="17">
        <v>1730334.16</v>
      </c>
      <c r="K29" s="17">
        <v>1556735.09</v>
      </c>
      <c r="L29" s="17">
        <v>2038665.86</v>
      </c>
      <c r="M29" s="17">
        <v>1759109.51</v>
      </c>
      <c r="N29" s="55">
        <v>1877240.31</v>
      </c>
      <c r="O29" s="8">
        <f>SUM(C29:N29)</f>
        <v>21042585.2</v>
      </c>
    </row>
    <row r="30" spans="1:15" ht="22.5">
      <c r="A30" s="15" t="s">
        <v>30</v>
      </c>
      <c r="B30" s="47" t="s">
        <v>31</v>
      </c>
      <c r="C30" s="16">
        <v>2192585.16</v>
      </c>
      <c r="D30" s="8">
        <v>2193852.84</v>
      </c>
      <c r="E30" s="17">
        <v>2201952.75</v>
      </c>
      <c r="F30" s="17">
        <v>2380127.67</v>
      </c>
      <c r="G30" s="17">
        <v>2212764.9</v>
      </c>
      <c r="H30" s="17">
        <v>2219688.11</v>
      </c>
      <c r="I30" s="17">
        <v>2492855.37</v>
      </c>
      <c r="J30" s="17">
        <v>2278278.22</v>
      </c>
      <c r="K30" s="17">
        <v>2313604.23</v>
      </c>
      <c r="L30" s="17">
        <v>2432633.88</v>
      </c>
      <c r="M30" s="17">
        <v>2360551.35</v>
      </c>
      <c r="N30" s="55">
        <v>2561594.01</v>
      </c>
      <c r="O30" s="8">
        <f>SUM(C30:N30)</f>
        <v>27840488.490000002</v>
      </c>
    </row>
    <row r="31" spans="1:15" ht="11.25">
      <c r="A31" s="15" t="s">
        <v>32</v>
      </c>
      <c r="B31" s="47" t="s">
        <v>33</v>
      </c>
      <c r="C31" s="16">
        <v>0</v>
      </c>
      <c r="E31" s="17">
        <v>538720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55">
        <v>0</v>
      </c>
      <c r="O31" s="8">
        <f>SUM(C31:N31)</f>
        <v>538720</v>
      </c>
    </row>
    <row r="32" spans="1:15" ht="12" thickBot="1">
      <c r="A32" s="15"/>
      <c r="B32" s="47"/>
      <c r="C32" s="19">
        <f aca="true" t="shared" si="7" ref="C32:I32">SUM(C27:C31)</f>
        <v>6920293.51</v>
      </c>
      <c r="D32" s="19">
        <f t="shared" si="7"/>
        <v>7125899.88</v>
      </c>
      <c r="E32" s="19">
        <f t="shared" si="7"/>
        <v>7111703.12</v>
      </c>
      <c r="F32" s="19">
        <f t="shared" si="7"/>
        <v>7200085.86</v>
      </c>
      <c r="G32" s="19">
        <f t="shared" si="7"/>
        <v>6770598.1899999995</v>
      </c>
      <c r="H32" s="19">
        <f t="shared" si="7"/>
        <v>7102602.040000001</v>
      </c>
      <c r="I32" s="19">
        <f t="shared" si="7"/>
        <v>7194876.5</v>
      </c>
      <c r="J32" s="19">
        <f aca="true" t="shared" si="8" ref="J32:O32">SUM(J27:J31)</f>
        <v>7234288.33</v>
      </c>
      <c r="K32" s="19">
        <f t="shared" si="8"/>
        <v>7063458.26</v>
      </c>
      <c r="L32" s="19">
        <f t="shared" si="8"/>
        <v>7518671.01</v>
      </c>
      <c r="M32" s="19">
        <f t="shared" si="8"/>
        <v>7495112.33</v>
      </c>
      <c r="N32" s="19">
        <f t="shared" si="8"/>
        <v>7428696.5</v>
      </c>
      <c r="O32" s="19">
        <f t="shared" si="8"/>
        <v>86166285.53</v>
      </c>
    </row>
    <row r="33" spans="1:15" ht="12" thickTop="1">
      <c r="A33" s="15"/>
      <c r="B33" s="47"/>
      <c r="C33" s="16"/>
      <c r="E33" s="17"/>
      <c r="F33" s="17"/>
      <c r="G33" s="17"/>
      <c r="H33" s="17"/>
      <c r="I33" s="17"/>
      <c r="J33" s="17"/>
      <c r="K33" s="17"/>
      <c r="L33" s="17"/>
      <c r="M33" s="17"/>
      <c r="N33" s="55"/>
      <c r="O33" s="8"/>
    </row>
    <row r="34" spans="1:15" ht="22.5">
      <c r="A34" s="18" t="s">
        <v>34</v>
      </c>
      <c r="B34" s="48" t="s">
        <v>35</v>
      </c>
      <c r="C34" s="16"/>
      <c r="E34" s="17"/>
      <c r="F34" s="17"/>
      <c r="G34" s="17"/>
      <c r="H34" s="17"/>
      <c r="I34" s="17"/>
      <c r="J34" s="17"/>
      <c r="K34" s="17"/>
      <c r="L34" s="17"/>
      <c r="M34" s="17"/>
      <c r="N34" s="55"/>
      <c r="O34" s="8"/>
    </row>
    <row r="35" spans="1:15" ht="22.5">
      <c r="A35" s="15" t="s">
        <v>36</v>
      </c>
      <c r="B35" s="47" t="s">
        <v>37</v>
      </c>
      <c r="C35" s="16">
        <v>695482.87</v>
      </c>
      <c r="D35" s="8">
        <v>693721.66</v>
      </c>
      <c r="E35" s="17">
        <v>702415.09</v>
      </c>
      <c r="F35" s="17">
        <v>705219.58</v>
      </c>
      <c r="G35" s="17">
        <v>704266.9400000001</v>
      </c>
      <c r="H35" s="17">
        <v>708231.9</v>
      </c>
      <c r="I35" s="17">
        <v>707517.77</v>
      </c>
      <c r="J35" s="17">
        <v>718820.61</v>
      </c>
      <c r="K35" s="17">
        <v>716336.99</v>
      </c>
      <c r="L35" s="17">
        <v>724213.0700000001</v>
      </c>
      <c r="M35" s="17">
        <v>728453.38</v>
      </c>
      <c r="N35" s="55">
        <v>727387.18</v>
      </c>
      <c r="O35" s="8">
        <f>SUM(C35:N35)</f>
        <v>8532067.040000001</v>
      </c>
    </row>
    <row r="36" spans="1:15" ht="11.25">
      <c r="A36" s="15" t="s">
        <v>38</v>
      </c>
      <c r="B36" s="47" t="s">
        <v>39</v>
      </c>
      <c r="C36" s="16">
        <v>282301.51</v>
      </c>
      <c r="D36" s="8">
        <v>1230669.14</v>
      </c>
      <c r="E36" s="17">
        <v>665682.5</v>
      </c>
      <c r="F36" s="17">
        <v>943987.09</v>
      </c>
      <c r="G36" s="17">
        <v>285288.8</v>
      </c>
      <c r="H36" s="17">
        <v>173855.23</v>
      </c>
      <c r="I36" s="17">
        <v>393696.84</v>
      </c>
      <c r="J36" s="17">
        <v>503022.46</v>
      </c>
      <c r="K36" s="17">
        <v>201747.14</v>
      </c>
      <c r="L36" s="17">
        <v>268765.95</v>
      </c>
      <c r="M36" s="17">
        <v>316432.22</v>
      </c>
      <c r="N36" s="55">
        <v>408908.35000000003</v>
      </c>
      <c r="O36" s="8">
        <f>SUM(C36:N36)</f>
        <v>5674357.229999999</v>
      </c>
    </row>
    <row r="37" spans="1:15" ht="11.25">
      <c r="A37" s="15" t="s">
        <v>40</v>
      </c>
      <c r="B37" s="47" t="s">
        <v>41</v>
      </c>
      <c r="C37" s="16">
        <v>8263336.67</v>
      </c>
      <c r="D37" s="8">
        <v>8252750.57</v>
      </c>
      <c r="E37" s="17">
        <v>8260269.180000001</v>
      </c>
      <c r="F37" s="17">
        <v>8412911.27</v>
      </c>
      <c r="G37" s="17">
        <v>8370511.76</v>
      </c>
      <c r="H37" s="17">
        <v>8361674.890000001</v>
      </c>
      <c r="I37" s="17">
        <v>8418357.14</v>
      </c>
      <c r="J37" s="17">
        <v>8321724.39</v>
      </c>
      <c r="K37" s="17">
        <v>8337135.35</v>
      </c>
      <c r="L37" s="17">
        <v>8486455.42</v>
      </c>
      <c r="M37" s="17">
        <v>8425265.56</v>
      </c>
      <c r="N37" s="55">
        <v>8552251.3</v>
      </c>
      <c r="O37" s="8">
        <f>SUM(C37:N37)</f>
        <v>100462643.5</v>
      </c>
    </row>
    <row r="38" spans="1:15" ht="11.25">
      <c r="A38" s="7" t="s">
        <v>42</v>
      </c>
      <c r="B38" s="49" t="s">
        <v>35</v>
      </c>
      <c r="C38" s="16">
        <v>532112.33</v>
      </c>
      <c r="D38" s="8">
        <v>824709.17</v>
      </c>
      <c r="E38" s="17">
        <v>843839.06</v>
      </c>
      <c r="F38" s="17">
        <v>2200076.7</v>
      </c>
      <c r="G38" s="17">
        <v>1044493.62</v>
      </c>
      <c r="H38" s="17">
        <v>807688.04</v>
      </c>
      <c r="I38" s="17">
        <v>1915936.35</v>
      </c>
      <c r="J38" s="17">
        <v>896478.53</v>
      </c>
      <c r="K38" s="17">
        <v>1027239.17</v>
      </c>
      <c r="L38" s="17">
        <v>1030087.36</v>
      </c>
      <c r="M38" s="17">
        <v>2199837.34</v>
      </c>
      <c r="N38" s="55">
        <v>5393952.09</v>
      </c>
      <c r="O38" s="8">
        <f>SUM(C38:N38)</f>
        <v>18716449.759999998</v>
      </c>
    </row>
    <row r="39" spans="1:15" ht="12" thickBot="1">
      <c r="A39" s="15"/>
      <c r="B39" s="47"/>
      <c r="C39" s="19">
        <f aca="true" t="shared" si="9" ref="C39:I39">SUM(C35:C38)</f>
        <v>9773233.38</v>
      </c>
      <c r="D39" s="19">
        <f t="shared" si="9"/>
        <v>11001850.540000001</v>
      </c>
      <c r="E39" s="19">
        <f t="shared" si="9"/>
        <v>10472205.83</v>
      </c>
      <c r="F39" s="19">
        <f t="shared" si="9"/>
        <v>12262194.64</v>
      </c>
      <c r="G39" s="19">
        <f t="shared" si="9"/>
        <v>10404561.12</v>
      </c>
      <c r="H39" s="19">
        <f t="shared" si="9"/>
        <v>10051450.060000002</v>
      </c>
      <c r="I39" s="19">
        <f t="shared" si="9"/>
        <v>11435508.1</v>
      </c>
      <c r="J39" s="19">
        <f aca="true" t="shared" si="10" ref="J39:O39">SUM(J35:J38)</f>
        <v>10440045.989999998</v>
      </c>
      <c r="K39" s="19">
        <f t="shared" si="10"/>
        <v>10282458.65</v>
      </c>
      <c r="L39" s="19">
        <f t="shared" si="10"/>
        <v>10509521.799999999</v>
      </c>
      <c r="M39" s="19">
        <f t="shared" si="10"/>
        <v>11669988.5</v>
      </c>
      <c r="N39" s="19">
        <f t="shared" si="10"/>
        <v>15082498.92</v>
      </c>
      <c r="O39" s="19">
        <f t="shared" si="10"/>
        <v>133385517.53</v>
      </c>
    </row>
    <row r="40" spans="1:15" ht="12" thickTop="1">
      <c r="A40" s="15"/>
      <c r="B40" s="47"/>
      <c r="C40" s="16"/>
      <c r="E40" s="17"/>
      <c r="F40" s="17"/>
      <c r="G40" s="17"/>
      <c r="H40" s="17"/>
      <c r="I40" s="17"/>
      <c r="J40" s="17"/>
      <c r="K40" s="17"/>
      <c r="L40" s="17"/>
      <c r="M40" s="17"/>
      <c r="N40" s="55"/>
      <c r="O40" s="8"/>
    </row>
    <row r="41" spans="1:15" ht="11.25">
      <c r="A41" s="15"/>
      <c r="B41" s="47"/>
      <c r="C41" s="21"/>
      <c r="E41" s="17"/>
      <c r="F41" s="17"/>
      <c r="G41" s="17"/>
      <c r="H41" s="17"/>
      <c r="I41" s="17"/>
      <c r="J41" s="17"/>
      <c r="K41" s="17"/>
      <c r="L41" s="17"/>
      <c r="M41" s="17"/>
      <c r="N41" s="55"/>
      <c r="O41" s="8"/>
    </row>
    <row r="42" spans="1:15" ht="11.25">
      <c r="A42" s="13" t="s">
        <v>43</v>
      </c>
      <c r="B42" s="46" t="s">
        <v>44</v>
      </c>
      <c r="C42" s="14">
        <f>C52+C57+C73+C83+C87+C95+C106</f>
        <v>5631980.710000001</v>
      </c>
      <c r="D42" s="14">
        <f>D52+D57+D73+D83+D87+D95+D106</f>
        <v>17043087.53</v>
      </c>
      <c r="E42" s="14">
        <f>E52+E57+E73+E83+E87+E95+E106</f>
        <v>10313114.54</v>
      </c>
      <c r="F42" s="14">
        <f aca="true" t="shared" si="11" ref="F42:O42">SUM(F52,F57,F61,F73,F83,F87,F95,F106)</f>
        <v>16079007.179999998</v>
      </c>
      <c r="G42" s="14">
        <f t="shared" si="11"/>
        <v>12285206.52</v>
      </c>
      <c r="H42" s="14">
        <f t="shared" si="11"/>
        <v>12962619.650000002</v>
      </c>
      <c r="I42" s="14">
        <f t="shared" si="11"/>
        <v>11861908.209999999</v>
      </c>
      <c r="J42" s="14">
        <f t="shared" si="11"/>
        <v>11526354.519999998</v>
      </c>
      <c r="K42" s="14">
        <f t="shared" si="11"/>
        <v>10840696.179999998</v>
      </c>
      <c r="L42" s="14">
        <f t="shared" si="11"/>
        <v>13439919.16</v>
      </c>
      <c r="M42" s="14">
        <f t="shared" si="11"/>
        <v>12199842.01</v>
      </c>
      <c r="N42" s="14">
        <f t="shared" si="11"/>
        <v>24014844.369999997</v>
      </c>
      <c r="O42" s="14">
        <f t="shared" si="11"/>
        <v>158198580.58</v>
      </c>
    </row>
    <row r="43" spans="1:15" ht="11.25">
      <c r="A43" s="22"/>
      <c r="B43" s="50"/>
      <c r="C43" s="23"/>
      <c r="E43" s="17"/>
      <c r="F43" s="17"/>
      <c r="G43" s="17"/>
      <c r="H43" s="17"/>
      <c r="I43" s="17"/>
      <c r="J43" s="17"/>
      <c r="K43" s="17"/>
      <c r="L43" s="17"/>
      <c r="M43" s="17"/>
      <c r="N43" s="55"/>
      <c r="O43" s="8"/>
    </row>
    <row r="44" spans="1:15" ht="33.75">
      <c r="A44" s="18" t="s">
        <v>45</v>
      </c>
      <c r="B44" s="48" t="s">
        <v>46</v>
      </c>
      <c r="C44" s="16"/>
      <c r="E44" s="17"/>
      <c r="F44" s="17"/>
      <c r="G44" s="17"/>
      <c r="H44" s="17"/>
      <c r="I44" s="17"/>
      <c r="J44" s="17"/>
      <c r="K44" s="17"/>
      <c r="L44" s="17"/>
      <c r="M44" s="17"/>
      <c r="N44" s="55"/>
      <c r="O44" s="8"/>
    </row>
    <row r="45" spans="1:15" ht="22.5">
      <c r="A45" s="15" t="s">
        <v>47</v>
      </c>
      <c r="B45" s="47" t="s">
        <v>48</v>
      </c>
      <c r="C45" s="16">
        <v>1410.71</v>
      </c>
      <c r="D45" s="8">
        <v>225112.6</v>
      </c>
      <c r="E45" s="17">
        <v>543218.27</v>
      </c>
      <c r="F45" s="17">
        <v>117462.54000000001</v>
      </c>
      <c r="G45" s="17">
        <v>176254.55000000002</v>
      </c>
      <c r="H45" s="17">
        <v>388163.78</v>
      </c>
      <c r="I45" s="17">
        <v>189422.2</v>
      </c>
      <c r="J45" s="17">
        <v>520216.7</v>
      </c>
      <c r="K45" s="17">
        <v>308152.63</v>
      </c>
      <c r="L45" s="17">
        <v>287858.82</v>
      </c>
      <c r="M45" s="17">
        <v>290411.42</v>
      </c>
      <c r="N45" s="55">
        <v>1020978.8</v>
      </c>
      <c r="O45" s="8">
        <f>SUM(C45:N45)</f>
        <v>4068663.0199999996</v>
      </c>
    </row>
    <row r="46" spans="1:15" ht="22.5">
      <c r="A46" s="15" t="s">
        <v>49</v>
      </c>
      <c r="B46" s="47" t="s">
        <v>50</v>
      </c>
      <c r="C46" s="16">
        <v>0</v>
      </c>
      <c r="D46" s="8">
        <v>1270.4</v>
      </c>
      <c r="E46" s="17">
        <v>0</v>
      </c>
      <c r="F46" s="17">
        <v>0</v>
      </c>
      <c r="G46" s="17">
        <v>2107.86</v>
      </c>
      <c r="H46" s="17">
        <v>8781.2</v>
      </c>
      <c r="I46" s="17">
        <v>4280.69</v>
      </c>
      <c r="J46" s="17">
        <v>1809.6</v>
      </c>
      <c r="K46" s="17">
        <v>835.2</v>
      </c>
      <c r="L46" s="17">
        <v>0</v>
      </c>
      <c r="M46" s="17">
        <v>2505.6</v>
      </c>
      <c r="N46" s="55">
        <v>2999.76</v>
      </c>
      <c r="O46" s="8">
        <f aca="true" t="shared" si="12" ref="O46:O51">SUM(C46:N46)</f>
        <v>24590.309999999998</v>
      </c>
    </row>
    <row r="47" spans="1:15" ht="11.25">
      <c r="A47" s="7" t="s">
        <v>51</v>
      </c>
      <c r="B47" s="49" t="s">
        <v>52</v>
      </c>
      <c r="C47" s="16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55">
        <v>52200</v>
      </c>
      <c r="O47" s="8">
        <f t="shared" si="12"/>
        <v>52200</v>
      </c>
    </row>
    <row r="48" spans="1:15" ht="33.75">
      <c r="A48" s="15" t="s">
        <v>53</v>
      </c>
      <c r="B48" s="47" t="s">
        <v>54</v>
      </c>
      <c r="C48" s="16">
        <v>0</v>
      </c>
      <c r="D48" s="8">
        <v>82783.43</v>
      </c>
      <c r="E48" s="17">
        <v>592777.13</v>
      </c>
      <c r="F48" s="17">
        <v>276651.18</v>
      </c>
      <c r="G48" s="17">
        <v>363305.26</v>
      </c>
      <c r="H48" s="17">
        <v>306846.88</v>
      </c>
      <c r="I48" s="17">
        <v>293018.76</v>
      </c>
      <c r="J48" s="17">
        <v>225047.78</v>
      </c>
      <c r="K48" s="17">
        <v>223672.4</v>
      </c>
      <c r="L48" s="17">
        <v>283347.23</v>
      </c>
      <c r="M48" s="17">
        <v>327854.56</v>
      </c>
      <c r="N48" s="55">
        <v>626198.08</v>
      </c>
      <c r="O48" s="8">
        <f t="shared" si="12"/>
        <v>3601502.69</v>
      </c>
    </row>
    <row r="49" spans="1:15" ht="17.25" customHeight="1">
      <c r="A49" s="15" t="s">
        <v>55</v>
      </c>
      <c r="B49" s="47" t="s">
        <v>56</v>
      </c>
      <c r="C49" s="16">
        <v>1068</v>
      </c>
      <c r="D49" s="8">
        <v>33822.3</v>
      </c>
      <c r="E49" s="17">
        <v>70161.24</v>
      </c>
      <c r="F49" s="17">
        <v>99278.94</v>
      </c>
      <c r="G49" s="17">
        <v>52791.72</v>
      </c>
      <c r="H49" s="17">
        <v>90010.56</v>
      </c>
      <c r="I49" s="17">
        <v>21153.57</v>
      </c>
      <c r="J49" s="17">
        <v>33080.22</v>
      </c>
      <c r="K49" s="17">
        <v>19312.62</v>
      </c>
      <c r="L49" s="17">
        <v>12775.2</v>
      </c>
      <c r="M49" s="17">
        <v>37706.82</v>
      </c>
      <c r="N49" s="55">
        <v>31883.48</v>
      </c>
      <c r="O49" s="8">
        <f t="shared" si="12"/>
        <v>503044.67000000004</v>
      </c>
    </row>
    <row r="50" spans="1:15" ht="11.25">
      <c r="A50" s="15" t="s">
        <v>57</v>
      </c>
      <c r="B50" s="47" t="s">
        <v>58</v>
      </c>
      <c r="C50" s="16">
        <v>399.25</v>
      </c>
      <c r="D50" s="8">
        <v>275192.84</v>
      </c>
      <c r="E50" s="17">
        <v>143093.39</v>
      </c>
      <c r="F50" s="17">
        <v>144265.65</v>
      </c>
      <c r="G50" s="17">
        <v>219229.78</v>
      </c>
      <c r="H50" s="17">
        <v>159936.67</v>
      </c>
      <c r="I50" s="17">
        <v>190653.5</v>
      </c>
      <c r="J50" s="17">
        <v>259143.75</v>
      </c>
      <c r="K50" s="17">
        <v>225596.09</v>
      </c>
      <c r="L50" s="17">
        <v>103676.26000000001</v>
      </c>
      <c r="M50" s="17">
        <v>67902.26</v>
      </c>
      <c r="N50" s="55">
        <v>379272.88</v>
      </c>
      <c r="O50" s="8">
        <f t="shared" si="12"/>
        <v>2168362.3200000003</v>
      </c>
    </row>
    <row r="51" spans="1:15" ht="11.25">
      <c r="A51" s="7" t="s">
        <v>410</v>
      </c>
      <c r="B51" s="49" t="s">
        <v>411</v>
      </c>
      <c r="H51" s="17">
        <v>490.68</v>
      </c>
      <c r="I51" s="17">
        <v>0</v>
      </c>
      <c r="J51" s="17">
        <v>0</v>
      </c>
      <c r="K51" s="17">
        <v>0</v>
      </c>
      <c r="L51" s="17">
        <v>0</v>
      </c>
      <c r="M51" s="17">
        <v>7050</v>
      </c>
      <c r="N51" s="55">
        <v>1118.56</v>
      </c>
      <c r="O51" s="8">
        <f t="shared" si="12"/>
        <v>8659.24</v>
      </c>
    </row>
    <row r="52" spans="1:15" ht="12" thickBot="1">
      <c r="A52" s="15"/>
      <c r="B52" s="47"/>
      <c r="C52" s="24">
        <f>SUM(C45:C50)</f>
        <v>2877.96</v>
      </c>
      <c r="D52" s="24">
        <f>SUM(D45:D50)</f>
        <v>618181.5700000001</v>
      </c>
      <c r="E52" s="24">
        <f>SUM(E45:E50)</f>
        <v>1349250.0299999998</v>
      </c>
      <c r="F52" s="24">
        <f>SUM(F45:F50)</f>
        <v>637658.3099999999</v>
      </c>
      <c r="G52" s="24">
        <f>SUM(G45:G50)</f>
        <v>813689.17</v>
      </c>
      <c r="H52" s="24">
        <f aca="true" t="shared" si="13" ref="H52:O52">SUM(H45:H51)</f>
        <v>954229.7700000003</v>
      </c>
      <c r="I52" s="24">
        <f t="shared" si="13"/>
        <v>698528.72</v>
      </c>
      <c r="J52" s="24">
        <f t="shared" si="13"/>
        <v>1039298.0499999999</v>
      </c>
      <c r="K52" s="24">
        <f t="shared" si="13"/>
        <v>777568.94</v>
      </c>
      <c r="L52" s="24">
        <f t="shared" si="13"/>
        <v>687657.51</v>
      </c>
      <c r="M52" s="24">
        <f t="shared" si="13"/>
        <v>733430.6599999999</v>
      </c>
      <c r="N52" s="24">
        <f t="shared" si="13"/>
        <v>2114651.56</v>
      </c>
      <c r="O52" s="24">
        <f t="shared" si="13"/>
        <v>10427022.25</v>
      </c>
    </row>
    <row r="53" spans="1:15" ht="12" thickTop="1">
      <c r="A53" s="18" t="s">
        <v>59</v>
      </c>
      <c r="B53" s="48" t="s">
        <v>60</v>
      </c>
      <c r="C53" s="16"/>
      <c r="E53" s="17"/>
      <c r="F53" s="17"/>
      <c r="G53" s="17"/>
      <c r="H53" s="17"/>
      <c r="I53" s="17"/>
      <c r="J53" s="17"/>
      <c r="K53" s="17"/>
      <c r="L53" s="17"/>
      <c r="M53" s="17"/>
      <c r="N53" s="55"/>
      <c r="O53" s="8"/>
    </row>
    <row r="54" spans="1:15" ht="22.5">
      <c r="A54" s="15" t="s">
        <v>61</v>
      </c>
      <c r="B54" s="47" t="s">
        <v>62</v>
      </c>
      <c r="C54" s="16">
        <v>54626.23</v>
      </c>
      <c r="D54" s="8">
        <v>450373.93</v>
      </c>
      <c r="E54" s="17">
        <v>399229.32</v>
      </c>
      <c r="F54" s="17">
        <v>738650.68</v>
      </c>
      <c r="G54" s="17">
        <v>492384.21</v>
      </c>
      <c r="H54" s="17">
        <v>468443.52</v>
      </c>
      <c r="I54" s="17">
        <v>578994.67</v>
      </c>
      <c r="J54" s="17">
        <v>445104.06</v>
      </c>
      <c r="K54" s="17">
        <v>403063.09</v>
      </c>
      <c r="L54" s="17">
        <v>592769.36</v>
      </c>
      <c r="M54" s="17">
        <v>488544.53</v>
      </c>
      <c r="N54" s="55">
        <v>846522.55</v>
      </c>
      <c r="O54" s="8">
        <f>SUM(C54:N54)</f>
        <v>5958706.15</v>
      </c>
    </row>
    <row r="55" spans="1:15" ht="22.5">
      <c r="A55" s="15" t="s">
        <v>63</v>
      </c>
      <c r="B55" s="47" t="s">
        <v>64</v>
      </c>
      <c r="C55" s="16">
        <v>0</v>
      </c>
      <c r="D55" s="8">
        <v>59952.08</v>
      </c>
      <c r="E55" s="17">
        <v>495589.33</v>
      </c>
      <c r="F55" s="17">
        <v>826718.14</v>
      </c>
      <c r="G55" s="17">
        <v>548600.02</v>
      </c>
      <c r="H55" s="17">
        <v>1179521.6</v>
      </c>
      <c r="I55" s="17">
        <v>901662.43</v>
      </c>
      <c r="J55" s="17">
        <v>126378.7</v>
      </c>
      <c r="K55" s="17">
        <v>628888.68</v>
      </c>
      <c r="L55" s="17">
        <v>891364.8200000001</v>
      </c>
      <c r="M55" s="17">
        <v>277354</v>
      </c>
      <c r="N55" s="55">
        <v>2187896.01</v>
      </c>
      <c r="O55" s="8">
        <f>SUM(C55:N55)</f>
        <v>8123925.8100000005</v>
      </c>
    </row>
    <row r="56" spans="1:15" ht="22.5">
      <c r="A56" s="15" t="s">
        <v>65</v>
      </c>
      <c r="B56" s="47" t="s">
        <v>66</v>
      </c>
      <c r="C56" s="16">
        <v>783.71</v>
      </c>
      <c r="D56" s="8">
        <v>5984.43</v>
      </c>
      <c r="E56" s="17">
        <v>25711.34</v>
      </c>
      <c r="F56" s="17">
        <v>15121.960000000001</v>
      </c>
      <c r="G56" s="17">
        <v>3549.7400000000002</v>
      </c>
      <c r="H56" s="17">
        <v>10841.06</v>
      </c>
      <c r="I56" s="17">
        <v>19457.9</v>
      </c>
      <c r="J56" s="17">
        <v>16325.55</v>
      </c>
      <c r="K56" s="17">
        <v>5293.94</v>
      </c>
      <c r="L56" s="17">
        <v>5415.93</v>
      </c>
      <c r="M56" s="17">
        <v>15570.78</v>
      </c>
      <c r="N56" s="55">
        <v>12070.06</v>
      </c>
      <c r="O56" s="8">
        <f>SUM(C56:N56)</f>
        <v>136126.4</v>
      </c>
    </row>
    <row r="57" spans="1:15" ht="12" thickBot="1">
      <c r="A57" s="15"/>
      <c r="B57" s="47"/>
      <c r="C57" s="24">
        <f aca="true" t="shared" si="14" ref="C57:I57">SUM(C54:C56)</f>
        <v>55409.94</v>
      </c>
      <c r="D57" s="24">
        <f t="shared" si="14"/>
        <v>516310.44</v>
      </c>
      <c r="E57" s="24">
        <f t="shared" si="14"/>
        <v>920529.99</v>
      </c>
      <c r="F57" s="24">
        <f t="shared" si="14"/>
        <v>1580490.78</v>
      </c>
      <c r="G57" s="24">
        <f t="shared" si="14"/>
        <v>1044533.97</v>
      </c>
      <c r="H57" s="24">
        <f t="shared" si="14"/>
        <v>1658806.1800000002</v>
      </c>
      <c r="I57" s="24">
        <f t="shared" si="14"/>
        <v>1500115</v>
      </c>
      <c r="J57" s="24">
        <f aca="true" t="shared" si="15" ref="J57:O57">SUM(J54:J56)</f>
        <v>587808.31</v>
      </c>
      <c r="K57" s="24">
        <f t="shared" si="15"/>
        <v>1037245.71</v>
      </c>
      <c r="L57" s="24">
        <f t="shared" si="15"/>
        <v>1489550.11</v>
      </c>
      <c r="M57" s="24">
        <f t="shared" si="15"/>
        <v>781469.31</v>
      </c>
      <c r="N57" s="24">
        <f t="shared" si="15"/>
        <v>3046488.6199999996</v>
      </c>
      <c r="O57" s="24">
        <f t="shared" si="15"/>
        <v>14218758.360000001</v>
      </c>
    </row>
    <row r="58" spans="1:15" ht="12" thickTop="1">
      <c r="A58" s="15"/>
      <c r="B58" s="47"/>
      <c r="C58" s="25"/>
      <c r="E58" s="17"/>
      <c r="F58" s="17"/>
      <c r="G58" s="17"/>
      <c r="H58" s="17"/>
      <c r="I58" s="17"/>
      <c r="J58" s="17"/>
      <c r="K58" s="17"/>
      <c r="L58" s="17"/>
      <c r="M58" s="17"/>
      <c r="N58" s="55"/>
      <c r="O58" s="8"/>
    </row>
    <row r="59" spans="1:15" ht="22.5">
      <c r="A59" s="18" t="s">
        <v>67</v>
      </c>
      <c r="B59" s="48" t="s">
        <v>68</v>
      </c>
      <c r="C59" s="25"/>
      <c r="E59" s="17"/>
      <c r="F59" s="17"/>
      <c r="G59" s="17"/>
      <c r="H59" s="17"/>
      <c r="I59" s="17"/>
      <c r="J59" s="17"/>
      <c r="K59" s="17"/>
      <c r="L59" s="17"/>
      <c r="M59" s="17"/>
      <c r="N59" s="55"/>
      <c r="O59" s="8"/>
    </row>
    <row r="60" spans="1:15" ht="22.5">
      <c r="A60" s="15" t="s">
        <v>69</v>
      </c>
      <c r="B60" s="47" t="s">
        <v>70</v>
      </c>
      <c r="C60" s="25"/>
      <c r="E60" s="17"/>
      <c r="F60" s="17">
        <v>6797.6</v>
      </c>
      <c r="G60" s="17">
        <v>114619.6</v>
      </c>
      <c r="H60" s="17">
        <v>2888.4</v>
      </c>
      <c r="I60" s="17">
        <v>85953.1</v>
      </c>
      <c r="J60" s="17">
        <v>0</v>
      </c>
      <c r="K60" s="17">
        <v>19720</v>
      </c>
      <c r="L60" s="17">
        <v>37787</v>
      </c>
      <c r="M60" s="17">
        <v>8384.02</v>
      </c>
      <c r="N60" s="55">
        <v>47432.4</v>
      </c>
      <c r="O60" s="8">
        <f>SUM(F60:N60)</f>
        <v>323582.12000000005</v>
      </c>
    </row>
    <row r="61" spans="1:15" ht="12" thickBot="1">
      <c r="A61" s="15"/>
      <c r="B61" s="47"/>
      <c r="C61" s="24">
        <f aca="true" t="shared" si="16" ref="C61:O61">SUM(C60)</f>
        <v>0</v>
      </c>
      <c r="D61" s="24">
        <f t="shared" si="16"/>
        <v>0</v>
      </c>
      <c r="E61" s="24">
        <f t="shared" si="16"/>
        <v>0</v>
      </c>
      <c r="F61" s="24">
        <f t="shared" si="16"/>
        <v>6797.6</v>
      </c>
      <c r="G61" s="24">
        <f t="shared" si="16"/>
        <v>114619.6</v>
      </c>
      <c r="H61" s="24">
        <f t="shared" si="16"/>
        <v>2888.4</v>
      </c>
      <c r="I61" s="24">
        <f t="shared" si="16"/>
        <v>85953.1</v>
      </c>
      <c r="J61" s="24">
        <f>SUM(J60)</f>
        <v>0</v>
      </c>
      <c r="K61" s="24">
        <f>SUM(K60)</f>
        <v>19720</v>
      </c>
      <c r="L61" s="24">
        <f>SUM(L60)</f>
        <v>37787</v>
      </c>
      <c r="M61" s="24">
        <f>SUM(M60)</f>
        <v>8384.02</v>
      </c>
      <c r="N61" s="24">
        <f>SUM(N60)</f>
        <v>47432.4</v>
      </c>
      <c r="O61" s="24">
        <f t="shared" si="16"/>
        <v>323582.12000000005</v>
      </c>
    </row>
    <row r="62" spans="1:15" ht="12" thickTop="1">
      <c r="A62" s="15"/>
      <c r="B62" s="47"/>
      <c r="C62" s="25"/>
      <c r="E62" s="17"/>
      <c r="F62" s="17"/>
      <c r="G62" s="17"/>
      <c r="H62" s="17"/>
      <c r="I62" s="17"/>
      <c r="J62" s="17"/>
      <c r="K62" s="17"/>
      <c r="L62" s="17"/>
      <c r="M62" s="17"/>
      <c r="N62" s="55"/>
      <c r="O62" s="8"/>
    </row>
    <row r="63" spans="1:15" ht="22.5">
      <c r="A63" s="18" t="s">
        <v>71</v>
      </c>
      <c r="B63" s="48" t="s">
        <v>72</v>
      </c>
      <c r="C63" s="16"/>
      <c r="E63" s="17"/>
      <c r="F63" s="17"/>
      <c r="G63" s="17"/>
      <c r="H63" s="17"/>
      <c r="I63" s="17"/>
      <c r="J63" s="17"/>
      <c r="K63" s="17"/>
      <c r="L63" s="17"/>
      <c r="M63" s="17"/>
      <c r="N63" s="55"/>
      <c r="O63" s="8"/>
    </row>
    <row r="64" spans="1:15" ht="11.25">
      <c r="A64" s="7" t="s">
        <v>73</v>
      </c>
      <c r="B64" s="49" t="s">
        <v>74</v>
      </c>
      <c r="C64" s="16"/>
      <c r="E64" s="17">
        <v>0</v>
      </c>
      <c r="F64" s="17">
        <v>1096.84</v>
      </c>
      <c r="G64" s="17">
        <v>4970.71</v>
      </c>
      <c r="H64" s="17">
        <v>0</v>
      </c>
      <c r="I64" s="17">
        <v>139.2</v>
      </c>
      <c r="J64" s="17">
        <v>21530.19</v>
      </c>
      <c r="K64" s="17">
        <v>0</v>
      </c>
      <c r="L64" s="17">
        <v>867.71</v>
      </c>
      <c r="M64" s="17">
        <v>5194.99</v>
      </c>
      <c r="N64" s="55">
        <v>399.99</v>
      </c>
      <c r="O64" s="8">
        <f>SUM(C64:N64)</f>
        <v>34199.63</v>
      </c>
    </row>
    <row r="65" spans="1:15" ht="11.25">
      <c r="A65" s="15" t="s">
        <v>75</v>
      </c>
      <c r="B65" s="47" t="s">
        <v>76</v>
      </c>
      <c r="C65" s="16"/>
      <c r="D65" s="8">
        <v>374.63</v>
      </c>
      <c r="E65" s="17">
        <v>629.18</v>
      </c>
      <c r="F65" s="17">
        <v>127.41</v>
      </c>
      <c r="G65" s="17">
        <v>518.99</v>
      </c>
      <c r="H65" s="17">
        <v>1010.1700000000001</v>
      </c>
      <c r="I65" s="17">
        <v>2355.52</v>
      </c>
      <c r="J65" s="17">
        <v>6997.38</v>
      </c>
      <c r="K65" s="17">
        <v>797.88</v>
      </c>
      <c r="L65" s="17">
        <v>1139.21</v>
      </c>
      <c r="M65" s="17">
        <v>3932.35</v>
      </c>
      <c r="N65" s="55">
        <v>1319.63</v>
      </c>
      <c r="O65" s="8">
        <f aca="true" t="shared" si="17" ref="O65:O72">SUM(C65:N65)</f>
        <v>19202.35</v>
      </c>
    </row>
    <row r="66" spans="1:15" ht="11.25">
      <c r="A66" s="15" t="s">
        <v>77</v>
      </c>
      <c r="B66" s="47" t="s">
        <v>78</v>
      </c>
      <c r="C66" s="16"/>
      <c r="E66" s="17">
        <v>886.27</v>
      </c>
      <c r="F66" s="17">
        <v>865</v>
      </c>
      <c r="G66" s="17">
        <v>450</v>
      </c>
      <c r="H66" s="17">
        <v>44.64</v>
      </c>
      <c r="I66" s="17">
        <v>302.55</v>
      </c>
      <c r="J66" s="17">
        <v>28976</v>
      </c>
      <c r="K66" s="17">
        <v>0</v>
      </c>
      <c r="L66" s="17">
        <v>61.43</v>
      </c>
      <c r="M66" s="17">
        <v>562.6</v>
      </c>
      <c r="N66" s="55">
        <v>3.98</v>
      </c>
      <c r="O66" s="8">
        <f t="shared" si="17"/>
        <v>32152.469999999998</v>
      </c>
    </row>
    <row r="67" spans="1:15" ht="11.25">
      <c r="A67" s="15" t="s">
        <v>79</v>
      </c>
      <c r="B67" s="47" t="s">
        <v>80</v>
      </c>
      <c r="C67" s="16"/>
      <c r="D67" s="8">
        <v>417.6</v>
      </c>
      <c r="E67" s="17">
        <v>0</v>
      </c>
      <c r="F67" s="17">
        <v>493</v>
      </c>
      <c r="G67" s="17">
        <v>533.8</v>
      </c>
      <c r="H67" s="17">
        <v>929.02</v>
      </c>
      <c r="I67" s="17">
        <v>664.99</v>
      </c>
      <c r="J67" s="17">
        <v>768.02</v>
      </c>
      <c r="K67" s="17">
        <v>0</v>
      </c>
      <c r="L67" s="17">
        <v>1040</v>
      </c>
      <c r="M67" s="17">
        <v>1094</v>
      </c>
      <c r="N67" s="55">
        <v>538.99</v>
      </c>
      <c r="O67" s="8">
        <f t="shared" si="17"/>
        <v>6479.42</v>
      </c>
    </row>
    <row r="68" spans="1:15" ht="11.25">
      <c r="A68" s="15" t="s">
        <v>81</v>
      </c>
      <c r="B68" s="47" t="s">
        <v>82</v>
      </c>
      <c r="C68" s="16"/>
      <c r="D68" s="8">
        <v>61.99</v>
      </c>
      <c r="E68" s="17">
        <v>78.12</v>
      </c>
      <c r="F68" s="17">
        <v>0</v>
      </c>
      <c r="G68" s="17">
        <v>0</v>
      </c>
      <c r="H68" s="17">
        <v>0</v>
      </c>
      <c r="I68" s="17">
        <v>1104.9</v>
      </c>
      <c r="J68" s="17">
        <v>1605.08</v>
      </c>
      <c r="K68" s="17">
        <v>813.97</v>
      </c>
      <c r="L68" s="17">
        <v>227.36</v>
      </c>
      <c r="M68" s="17">
        <v>0</v>
      </c>
      <c r="N68" s="55">
        <v>0</v>
      </c>
      <c r="O68" s="8">
        <f t="shared" si="17"/>
        <v>3891.4200000000005</v>
      </c>
    </row>
    <row r="69" spans="1:15" ht="11.25">
      <c r="A69" s="15" t="s">
        <v>83</v>
      </c>
      <c r="B69" s="47" t="s">
        <v>84</v>
      </c>
      <c r="C69" s="16">
        <v>4343231.19</v>
      </c>
      <c r="D69" s="8">
        <v>10776796.97</v>
      </c>
      <c r="E69" s="17">
        <v>1537363.53</v>
      </c>
      <c r="F69" s="17">
        <v>8610582.97</v>
      </c>
      <c r="G69" s="17">
        <v>5317786.67</v>
      </c>
      <c r="H69" s="17">
        <v>5131094.74</v>
      </c>
      <c r="I69" s="17">
        <v>4947599.42</v>
      </c>
      <c r="J69" s="17">
        <v>5340861.65</v>
      </c>
      <c r="K69" s="17">
        <v>4897392.72</v>
      </c>
      <c r="L69" s="17">
        <v>5414365.32</v>
      </c>
      <c r="M69" s="17">
        <v>5123370.31</v>
      </c>
      <c r="N69" s="55">
        <v>6209489.46</v>
      </c>
      <c r="O69" s="8">
        <f t="shared" si="17"/>
        <v>67649934.95</v>
      </c>
    </row>
    <row r="70" spans="1:15" ht="22.5">
      <c r="A70" s="15" t="s">
        <v>85</v>
      </c>
      <c r="B70" s="47" t="s">
        <v>86</v>
      </c>
      <c r="C70" s="16"/>
      <c r="D70" s="8">
        <v>1911.03</v>
      </c>
      <c r="E70" s="17">
        <v>2097.86</v>
      </c>
      <c r="F70" s="17">
        <v>5150</v>
      </c>
      <c r="G70" s="17">
        <v>15735.18</v>
      </c>
      <c r="H70" s="17">
        <v>8818.62</v>
      </c>
      <c r="I70" s="17">
        <v>2446.34</v>
      </c>
      <c r="J70" s="17">
        <v>16043.55</v>
      </c>
      <c r="K70" s="17">
        <v>2218.31</v>
      </c>
      <c r="L70" s="17">
        <v>9353.77</v>
      </c>
      <c r="M70" s="17">
        <v>3151.82</v>
      </c>
      <c r="N70" s="55">
        <v>1455.1100000000001</v>
      </c>
      <c r="O70" s="8">
        <f t="shared" si="17"/>
        <v>68381.59000000001</v>
      </c>
    </row>
    <row r="71" spans="1:15" ht="11.25">
      <c r="A71" s="15" t="s">
        <v>87</v>
      </c>
      <c r="B71" s="47" t="s">
        <v>88</v>
      </c>
      <c r="C71" s="16"/>
      <c r="D71" s="8">
        <v>10805.54</v>
      </c>
      <c r="E71" s="17">
        <v>7549.650000000001</v>
      </c>
      <c r="F71" s="17">
        <v>12461.53</v>
      </c>
      <c r="G71" s="17">
        <v>16058.45</v>
      </c>
      <c r="H71" s="17">
        <v>2292.91</v>
      </c>
      <c r="I71" s="17">
        <v>72547.51</v>
      </c>
      <c r="J71" s="17">
        <v>19937.67</v>
      </c>
      <c r="K71" s="17">
        <v>3431.08</v>
      </c>
      <c r="L71" s="17">
        <v>16377.81</v>
      </c>
      <c r="M71" s="17">
        <v>11965.42</v>
      </c>
      <c r="N71" s="55">
        <v>21914.96</v>
      </c>
      <c r="O71" s="8">
        <f t="shared" si="17"/>
        <v>195342.53</v>
      </c>
    </row>
    <row r="72" spans="1:15" ht="22.5">
      <c r="A72" s="15" t="s">
        <v>89</v>
      </c>
      <c r="B72" s="47" t="s">
        <v>90</v>
      </c>
      <c r="C72" s="16">
        <v>468.93</v>
      </c>
      <c r="D72" s="8">
        <v>13103.93</v>
      </c>
      <c r="E72" s="17">
        <v>77917.26</v>
      </c>
      <c r="F72" s="17">
        <v>29492.940000000002</v>
      </c>
      <c r="G72" s="17">
        <v>26435.46</v>
      </c>
      <c r="H72" s="17">
        <v>188656.80000000002</v>
      </c>
      <c r="I72" s="17">
        <v>71081.64</v>
      </c>
      <c r="J72" s="17">
        <v>47610.81</v>
      </c>
      <c r="K72" s="17">
        <v>21082.8</v>
      </c>
      <c r="L72" s="17">
        <v>36561.2</v>
      </c>
      <c r="M72" s="17">
        <v>46704.53</v>
      </c>
      <c r="N72" s="55">
        <v>63686.17</v>
      </c>
      <c r="O72" s="8">
        <f t="shared" si="17"/>
        <v>622802.4700000001</v>
      </c>
    </row>
    <row r="73" spans="1:15" ht="12" thickBot="1">
      <c r="A73" s="15"/>
      <c r="B73" s="47"/>
      <c r="C73" s="24">
        <f>SUM(C65:C72)</f>
        <v>4343700.12</v>
      </c>
      <c r="D73" s="24">
        <f>SUM(D65:D72)</f>
        <v>10803471.69</v>
      </c>
      <c r="E73" s="24">
        <f>SUM(E65:E72)</f>
        <v>1626521.87</v>
      </c>
      <c r="F73" s="24">
        <f aca="true" t="shared" si="18" ref="F73:O73">SUM(F64:F72)</f>
        <v>8660269.69</v>
      </c>
      <c r="G73" s="24">
        <f t="shared" si="18"/>
        <v>5382489.26</v>
      </c>
      <c r="H73" s="24">
        <f t="shared" si="18"/>
        <v>5332846.9</v>
      </c>
      <c r="I73" s="24">
        <f t="shared" si="18"/>
        <v>5098242.069999999</v>
      </c>
      <c r="J73" s="24">
        <f t="shared" si="18"/>
        <v>5484330.35</v>
      </c>
      <c r="K73" s="24">
        <f>SUM(K64:K72)</f>
        <v>4925736.759999999</v>
      </c>
      <c r="L73" s="24">
        <f>SUM(L64:L72)</f>
        <v>5479993.81</v>
      </c>
      <c r="M73" s="24">
        <f>SUM(M64:M72)</f>
        <v>5195976.0200000005</v>
      </c>
      <c r="N73" s="24">
        <f>SUM(N64:N72)</f>
        <v>6298808.29</v>
      </c>
      <c r="O73" s="24">
        <f t="shared" si="18"/>
        <v>68632386.83000001</v>
      </c>
    </row>
    <row r="74" spans="1:15" ht="12" thickTop="1">
      <c r="A74" s="15"/>
      <c r="B74" s="47"/>
      <c r="C74" s="25"/>
      <c r="E74" s="17"/>
      <c r="F74" s="17"/>
      <c r="G74" s="17"/>
      <c r="H74" s="17"/>
      <c r="I74" s="17"/>
      <c r="J74" s="17"/>
      <c r="K74" s="17"/>
      <c r="L74" s="17"/>
      <c r="M74" s="17"/>
      <c r="N74" s="55"/>
      <c r="O74" s="8"/>
    </row>
    <row r="75" spans="1:15" ht="22.5">
      <c r="A75" s="18" t="s">
        <v>91</v>
      </c>
      <c r="B75" s="48" t="s">
        <v>92</v>
      </c>
      <c r="C75" s="16"/>
      <c r="E75" s="17"/>
      <c r="F75" s="17"/>
      <c r="G75" s="17"/>
      <c r="H75" s="17"/>
      <c r="I75" s="26"/>
      <c r="J75" s="26"/>
      <c r="K75" s="26"/>
      <c r="L75" s="17"/>
      <c r="M75" s="17"/>
      <c r="N75" s="55"/>
      <c r="O75" s="8"/>
    </row>
    <row r="76" spans="1:15" ht="11.25">
      <c r="A76" s="7" t="s">
        <v>93</v>
      </c>
      <c r="B76" s="49" t="s">
        <v>94</v>
      </c>
      <c r="C76" s="16"/>
      <c r="D76" s="8">
        <v>5454.5</v>
      </c>
      <c r="E76" s="17">
        <v>482.91</v>
      </c>
      <c r="F76" s="17">
        <v>2088.56</v>
      </c>
      <c r="G76" s="17">
        <v>0</v>
      </c>
      <c r="H76" s="17">
        <v>209.5</v>
      </c>
      <c r="I76" s="17">
        <v>966.33</v>
      </c>
      <c r="J76" s="17">
        <v>483.96</v>
      </c>
      <c r="K76" s="17">
        <v>2150.66</v>
      </c>
      <c r="L76" s="17">
        <v>1061.65</v>
      </c>
      <c r="M76" s="17">
        <v>8961.9</v>
      </c>
      <c r="N76" s="55">
        <v>561.12</v>
      </c>
      <c r="O76" s="8">
        <f>SUM(C76:N76)</f>
        <v>22421.089999999997</v>
      </c>
    </row>
    <row r="77" spans="1:15" ht="22.5">
      <c r="A77" s="15" t="s">
        <v>95</v>
      </c>
      <c r="B77" s="47" t="s">
        <v>96</v>
      </c>
      <c r="C77" s="16"/>
      <c r="D77" s="8">
        <v>67</v>
      </c>
      <c r="E77" s="17">
        <v>283</v>
      </c>
      <c r="F77" s="17">
        <v>210</v>
      </c>
      <c r="G77" s="17">
        <v>0</v>
      </c>
      <c r="H77" s="17">
        <v>142800</v>
      </c>
      <c r="I77" s="17">
        <v>433.84000000000003</v>
      </c>
      <c r="J77" s="17">
        <v>278</v>
      </c>
      <c r="K77" s="17">
        <v>0</v>
      </c>
      <c r="L77" s="17">
        <v>409.5</v>
      </c>
      <c r="M77" s="17">
        <v>0</v>
      </c>
      <c r="N77" s="55">
        <v>330.01</v>
      </c>
      <c r="O77" s="8">
        <f aca="true" t="shared" si="19" ref="O77:O82">SUM(C77:N77)</f>
        <v>144811.35</v>
      </c>
    </row>
    <row r="78" spans="1:15" ht="22.5">
      <c r="A78" s="15" t="s">
        <v>97</v>
      </c>
      <c r="B78" s="47" t="s">
        <v>98</v>
      </c>
      <c r="C78" s="16"/>
      <c r="D78" s="8">
        <v>22514.6</v>
      </c>
      <c r="E78" s="17">
        <v>137134.79</v>
      </c>
      <c r="F78" s="17">
        <v>210374.63</v>
      </c>
      <c r="G78" s="17">
        <v>79861.75</v>
      </c>
      <c r="H78" s="17">
        <v>220057.54</v>
      </c>
      <c r="I78" s="17">
        <v>230699.9</v>
      </c>
      <c r="J78" s="17">
        <v>120506.23</v>
      </c>
      <c r="K78" s="17">
        <v>153945.27</v>
      </c>
      <c r="L78" s="17">
        <v>62876.5</v>
      </c>
      <c r="M78" s="17">
        <v>182577.18</v>
      </c>
      <c r="N78" s="55">
        <v>194237.97</v>
      </c>
      <c r="O78" s="8">
        <f t="shared" si="19"/>
        <v>1614786.3599999999</v>
      </c>
    </row>
    <row r="79" spans="1:15" ht="11.25">
      <c r="A79" s="7" t="s">
        <v>99</v>
      </c>
      <c r="B79" s="49" t="s">
        <v>100</v>
      </c>
      <c r="C79" s="16"/>
      <c r="E79" s="17">
        <v>84055.8</v>
      </c>
      <c r="F79" s="17">
        <v>102534.72</v>
      </c>
      <c r="G79" s="17">
        <v>25352.34</v>
      </c>
      <c r="H79" s="17">
        <v>11158.44</v>
      </c>
      <c r="I79" s="17">
        <v>105758.54000000001</v>
      </c>
      <c r="J79" s="17">
        <v>26110.8</v>
      </c>
      <c r="K79" s="17">
        <v>1809.6</v>
      </c>
      <c r="L79" s="17">
        <v>30455.22</v>
      </c>
      <c r="M79" s="17">
        <v>316021.52</v>
      </c>
      <c r="N79" s="55">
        <v>124922.02</v>
      </c>
      <c r="O79" s="8">
        <f t="shared" si="19"/>
        <v>828179</v>
      </c>
    </row>
    <row r="80" spans="1:15" ht="11.25">
      <c r="A80" s="7" t="s">
        <v>101</v>
      </c>
      <c r="B80" s="49" t="s">
        <v>102</v>
      </c>
      <c r="C80" s="16"/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55">
        <v>0</v>
      </c>
      <c r="O80" s="8">
        <f t="shared" si="19"/>
        <v>0</v>
      </c>
    </row>
    <row r="81" spans="1:15" ht="11.25">
      <c r="A81" s="7" t="s">
        <v>103</v>
      </c>
      <c r="B81" s="49" t="s">
        <v>104</v>
      </c>
      <c r="C81" s="16"/>
      <c r="E81" s="17">
        <v>2555.41</v>
      </c>
      <c r="F81" s="17">
        <v>237.02</v>
      </c>
      <c r="G81" s="17">
        <v>4208.21</v>
      </c>
      <c r="H81" s="17">
        <v>829.5</v>
      </c>
      <c r="I81" s="17">
        <v>13699.68</v>
      </c>
      <c r="J81" s="17">
        <v>808.74</v>
      </c>
      <c r="K81" s="17">
        <v>4593.08</v>
      </c>
      <c r="L81" s="17">
        <v>2815.93</v>
      </c>
      <c r="M81" s="17">
        <v>246.63</v>
      </c>
      <c r="N81" s="55">
        <v>3117.6</v>
      </c>
      <c r="O81" s="8">
        <f t="shared" si="19"/>
        <v>33111.8</v>
      </c>
    </row>
    <row r="82" spans="1:15" ht="11.25">
      <c r="A82" s="7" t="s">
        <v>423</v>
      </c>
      <c r="B82" s="49" t="s">
        <v>424</v>
      </c>
      <c r="C82" s="16"/>
      <c r="E82" s="17"/>
      <c r="F82" s="17"/>
      <c r="G82" s="17"/>
      <c r="H82" s="17"/>
      <c r="I82" s="17"/>
      <c r="J82" s="17"/>
      <c r="K82" s="17"/>
      <c r="L82" s="17"/>
      <c r="M82" s="17">
        <v>878.7</v>
      </c>
      <c r="N82" s="55">
        <v>365.40000000000003</v>
      </c>
      <c r="O82" s="8">
        <f t="shared" si="19"/>
        <v>1244.1000000000001</v>
      </c>
    </row>
    <row r="83" spans="1:15" ht="12" thickBot="1">
      <c r="A83" s="15"/>
      <c r="B83" s="47"/>
      <c r="C83" s="24">
        <f>SUM(C77:C78)</f>
        <v>0</v>
      </c>
      <c r="D83" s="24">
        <f>SUM(D76:D78)</f>
        <v>28036.1</v>
      </c>
      <c r="E83" s="24">
        <f aca="true" t="shared" si="20" ref="E83:L83">SUM(E76:E81)</f>
        <v>224511.91</v>
      </c>
      <c r="F83" s="24">
        <f t="shared" si="20"/>
        <v>315444.93000000005</v>
      </c>
      <c r="G83" s="24">
        <f t="shared" si="20"/>
        <v>109422.3</v>
      </c>
      <c r="H83" s="24">
        <f t="shared" si="20"/>
        <v>375054.98000000004</v>
      </c>
      <c r="I83" s="27">
        <f t="shared" si="20"/>
        <v>351558.29</v>
      </c>
      <c r="J83" s="27">
        <f t="shared" si="20"/>
        <v>148187.72999999998</v>
      </c>
      <c r="K83" s="27">
        <f t="shared" si="20"/>
        <v>162498.61</v>
      </c>
      <c r="L83" s="27">
        <f t="shared" si="20"/>
        <v>97618.79999999999</v>
      </c>
      <c r="M83" s="27">
        <f>SUM(M76:M82)</f>
        <v>508685.93</v>
      </c>
      <c r="N83" s="27">
        <f>SUM(N76:N82)</f>
        <v>323534.12</v>
      </c>
      <c r="O83" s="27">
        <f>SUM(O76:O82)</f>
        <v>2644553.6999999997</v>
      </c>
    </row>
    <row r="84" spans="1:15" ht="12" thickTop="1">
      <c r="A84" s="15"/>
      <c r="B84" s="47"/>
      <c r="C84" s="16"/>
      <c r="E84" s="17"/>
      <c r="F84" s="17"/>
      <c r="G84" s="17"/>
      <c r="H84" s="17"/>
      <c r="I84" s="26"/>
      <c r="J84" s="26"/>
      <c r="K84" s="26"/>
      <c r="L84" s="17"/>
      <c r="M84" s="17"/>
      <c r="N84" s="55"/>
      <c r="O84" s="8"/>
    </row>
    <row r="85" spans="1:15" ht="11.25">
      <c r="A85" s="18" t="s">
        <v>105</v>
      </c>
      <c r="B85" s="48" t="s">
        <v>106</v>
      </c>
      <c r="C85" s="16"/>
      <c r="E85" s="17"/>
      <c r="F85" s="17"/>
      <c r="G85" s="17"/>
      <c r="H85" s="17"/>
      <c r="I85" s="26"/>
      <c r="J85" s="26"/>
      <c r="K85" s="26"/>
      <c r="L85" s="17"/>
      <c r="M85" s="17"/>
      <c r="N85" s="55"/>
      <c r="O85" s="8"/>
    </row>
    <row r="86" spans="1:15" ht="11.25">
      <c r="A86" s="15" t="s">
        <v>107</v>
      </c>
      <c r="B86" s="47" t="s">
        <v>106</v>
      </c>
      <c r="C86" s="16">
        <v>1229239.77</v>
      </c>
      <c r="D86" s="8">
        <v>4725587.65</v>
      </c>
      <c r="E86" s="17">
        <v>4906293.14</v>
      </c>
      <c r="F86" s="17">
        <v>3974032.38</v>
      </c>
      <c r="G86" s="17">
        <v>3293458.39</v>
      </c>
      <c r="H86" s="17">
        <v>3831170.87</v>
      </c>
      <c r="I86" s="17">
        <v>3414728.6</v>
      </c>
      <c r="J86" s="17">
        <v>3357414.87</v>
      </c>
      <c r="K86" s="17">
        <v>3357332.69</v>
      </c>
      <c r="L86" s="17">
        <v>4753038.43</v>
      </c>
      <c r="M86" s="17">
        <v>4350612.22</v>
      </c>
      <c r="N86" s="55">
        <v>6472011.9</v>
      </c>
      <c r="O86" s="8">
        <f>SUM(C86:N86)</f>
        <v>47664920.910000004</v>
      </c>
    </row>
    <row r="87" spans="1:15" ht="12" thickBot="1">
      <c r="A87" s="15"/>
      <c r="B87" s="47"/>
      <c r="C87" s="24">
        <f aca="true" t="shared" si="21" ref="C87:H87">SUM(C86)</f>
        <v>1229239.77</v>
      </c>
      <c r="D87" s="24">
        <f t="shared" si="21"/>
        <v>4725587.65</v>
      </c>
      <c r="E87" s="24">
        <f t="shared" si="21"/>
        <v>4906293.14</v>
      </c>
      <c r="F87" s="24">
        <f t="shared" si="21"/>
        <v>3974032.38</v>
      </c>
      <c r="G87" s="24">
        <f t="shared" si="21"/>
        <v>3293458.39</v>
      </c>
      <c r="H87" s="24">
        <f t="shared" si="21"/>
        <v>3831170.87</v>
      </c>
      <c r="I87" s="27">
        <f aca="true" t="shared" si="22" ref="I87:O87">SUM(I86)</f>
        <v>3414728.6</v>
      </c>
      <c r="J87" s="27">
        <f t="shared" si="22"/>
        <v>3357414.87</v>
      </c>
      <c r="K87" s="27">
        <f t="shared" si="22"/>
        <v>3357332.69</v>
      </c>
      <c r="L87" s="27">
        <f t="shared" si="22"/>
        <v>4753038.43</v>
      </c>
      <c r="M87" s="27">
        <f t="shared" si="22"/>
        <v>4350612.22</v>
      </c>
      <c r="N87" s="27">
        <f t="shared" si="22"/>
        <v>6472011.9</v>
      </c>
      <c r="O87" s="24">
        <f t="shared" si="22"/>
        <v>47664920.910000004</v>
      </c>
    </row>
    <row r="88" spans="1:15" ht="12" thickTop="1">
      <c r="A88" s="15"/>
      <c r="B88" s="47"/>
      <c r="C88" s="25"/>
      <c r="E88" s="17"/>
      <c r="F88" s="17"/>
      <c r="G88" s="17"/>
      <c r="H88" s="17"/>
      <c r="I88" s="26"/>
      <c r="J88" s="26"/>
      <c r="K88" s="26"/>
      <c r="L88" s="17"/>
      <c r="M88" s="17"/>
      <c r="N88" s="55"/>
      <c r="O88" s="8"/>
    </row>
    <row r="89" spans="1:15" ht="22.5">
      <c r="A89" s="18" t="s">
        <v>108</v>
      </c>
      <c r="B89" s="48" t="s">
        <v>109</v>
      </c>
      <c r="C89" s="16"/>
      <c r="E89" s="17"/>
      <c r="F89" s="17"/>
      <c r="G89" s="17"/>
      <c r="H89" s="17"/>
      <c r="I89" s="17"/>
      <c r="J89" s="17"/>
      <c r="K89" s="17"/>
      <c r="L89" s="17"/>
      <c r="M89" s="17"/>
      <c r="N89" s="55"/>
      <c r="O89" s="8"/>
    </row>
    <row r="90" spans="1:15" ht="11.25">
      <c r="A90" s="7" t="s">
        <v>110</v>
      </c>
      <c r="B90" s="49" t="s">
        <v>111</v>
      </c>
      <c r="C90" s="16"/>
      <c r="D90" s="8">
        <v>195840.68</v>
      </c>
      <c r="E90" s="17">
        <v>575476</v>
      </c>
      <c r="F90" s="17">
        <v>168684.12</v>
      </c>
      <c r="G90" s="17">
        <v>203797.26</v>
      </c>
      <c r="H90" s="17">
        <v>262556.85</v>
      </c>
      <c r="I90" s="17">
        <v>135767.58</v>
      </c>
      <c r="J90" s="17">
        <v>457753.9</v>
      </c>
      <c r="K90" s="17">
        <v>79081.63</v>
      </c>
      <c r="L90" s="17">
        <v>74577.18</v>
      </c>
      <c r="M90" s="17">
        <v>187957.7</v>
      </c>
      <c r="N90" s="55">
        <v>3801494.18</v>
      </c>
      <c r="O90" s="8">
        <f>SUM(C90:N90)</f>
        <v>6142987.08</v>
      </c>
    </row>
    <row r="91" spans="1:15" ht="11.25">
      <c r="A91" s="7" t="s">
        <v>112</v>
      </c>
      <c r="B91" s="49" t="s">
        <v>113</v>
      </c>
      <c r="C91" s="16"/>
      <c r="D91" s="8">
        <v>103950.29</v>
      </c>
      <c r="E91" s="17">
        <v>170274.66</v>
      </c>
      <c r="F91" s="17">
        <v>189702.31</v>
      </c>
      <c r="G91" s="17">
        <v>848594.5</v>
      </c>
      <c r="H91" s="17">
        <v>75663.73</v>
      </c>
      <c r="I91" s="17">
        <v>105744.89</v>
      </c>
      <c r="J91" s="17">
        <v>106133.91</v>
      </c>
      <c r="K91" s="17">
        <v>40195.27</v>
      </c>
      <c r="L91" s="17">
        <v>159691.17</v>
      </c>
      <c r="M91" s="17">
        <v>53923.23</v>
      </c>
      <c r="N91" s="55">
        <v>949581.49</v>
      </c>
      <c r="O91" s="8">
        <f>SUM(C91:N91)</f>
        <v>2803455.4499999997</v>
      </c>
    </row>
    <row r="92" spans="1:15" ht="11.25">
      <c r="A92" s="7" t="s">
        <v>114</v>
      </c>
      <c r="B92" s="49" t="s">
        <v>115</v>
      </c>
      <c r="C92" s="16"/>
      <c r="E92" s="17">
        <v>0</v>
      </c>
      <c r="F92" s="17">
        <v>0</v>
      </c>
      <c r="G92" s="17">
        <v>0</v>
      </c>
      <c r="H92" s="17">
        <v>60324.06</v>
      </c>
      <c r="I92" s="17">
        <v>83368.33</v>
      </c>
      <c r="J92" s="17">
        <v>1628</v>
      </c>
      <c r="K92" s="17">
        <v>59234.53</v>
      </c>
      <c r="L92" s="17">
        <v>108595.34</v>
      </c>
      <c r="M92" s="17">
        <v>2401.2</v>
      </c>
      <c r="N92" s="55">
        <v>7528.91</v>
      </c>
      <c r="O92" s="8">
        <f>SUM(C92:N92)</f>
        <v>323080.37</v>
      </c>
    </row>
    <row r="93" spans="1:15" ht="11.25">
      <c r="A93" s="7" t="s">
        <v>380</v>
      </c>
      <c r="B93" s="49" t="s">
        <v>381</v>
      </c>
      <c r="C93" s="16"/>
      <c r="D93" s="8">
        <v>191.85</v>
      </c>
      <c r="E93" s="17">
        <v>270</v>
      </c>
      <c r="F93" s="17">
        <v>1110.99</v>
      </c>
      <c r="G93" s="17">
        <v>1827</v>
      </c>
      <c r="H93" s="17">
        <v>2615.01</v>
      </c>
      <c r="I93" s="17">
        <v>478.8</v>
      </c>
      <c r="J93" s="17">
        <v>149.93</v>
      </c>
      <c r="K93" s="17">
        <v>0</v>
      </c>
      <c r="L93" s="17">
        <v>0</v>
      </c>
      <c r="M93" s="17">
        <v>3379.37</v>
      </c>
      <c r="N93" s="55">
        <v>51537</v>
      </c>
      <c r="O93" s="8">
        <f>SUM(C93:N93)</f>
        <v>61559.95</v>
      </c>
    </row>
    <row r="94" spans="1:15" ht="22.5">
      <c r="A94" s="15" t="s">
        <v>116</v>
      </c>
      <c r="B94" s="47" t="s">
        <v>117</v>
      </c>
      <c r="C94" s="16"/>
      <c r="D94" s="8">
        <v>167.25</v>
      </c>
      <c r="E94" s="17">
        <v>194</v>
      </c>
      <c r="F94" s="17">
        <v>0</v>
      </c>
      <c r="G94" s="17">
        <v>995.5</v>
      </c>
      <c r="H94" s="17">
        <v>0</v>
      </c>
      <c r="I94" s="17">
        <v>8022.8</v>
      </c>
      <c r="J94" s="17">
        <v>249.45</v>
      </c>
      <c r="K94" s="17">
        <v>149</v>
      </c>
      <c r="L94" s="17">
        <v>746.82</v>
      </c>
      <c r="M94" s="17">
        <v>139.99</v>
      </c>
      <c r="N94" s="55">
        <v>2235</v>
      </c>
      <c r="O94" s="8">
        <f>SUM(C94:N94)</f>
        <v>12899.81</v>
      </c>
    </row>
    <row r="95" spans="1:15" ht="12" thickBot="1">
      <c r="A95" s="15"/>
      <c r="B95" s="47"/>
      <c r="C95" s="24">
        <f aca="true" t="shared" si="23" ref="C95:I95">SUM(C90:C94)</f>
        <v>0</v>
      </c>
      <c r="D95" s="24">
        <f t="shared" si="23"/>
        <v>300150.06999999995</v>
      </c>
      <c r="E95" s="24">
        <f t="shared" si="23"/>
        <v>746214.66</v>
      </c>
      <c r="F95" s="24">
        <f t="shared" si="23"/>
        <v>359497.42</v>
      </c>
      <c r="G95" s="24">
        <f t="shared" si="23"/>
        <v>1055214.26</v>
      </c>
      <c r="H95" s="24">
        <f t="shared" si="23"/>
        <v>401159.64999999997</v>
      </c>
      <c r="I95" s="24">
        <f t="shared" si="23"/>
        <v>333382.39999999997</v>
      </c>
      <c r="J95" s="24">
        <f aca="true" t="shared" si="24" ref="J95:O95">SUM(J90:J94)</f>
        <v>565915.1900000001</v>
      </c>
      <c r="K95" s="24">
        <f t="shared" si="24"/>
        <v>178660.43</v>
      </c>
      <c r="L95" s="24">
        <f t="shared" si="24"/>
        <v>343610.51</v>
      </c>
      <c r="M95" s="24">
        <f t="shared" si="24"/>
        <v>247801.49000000002</v>
      </c>
      <c r="N95" s="24">
        <f t="shared" si="24"/>
        <v>4812376.58</v>
      </c>
      <c r="O95" s="27">
        <f t="shared" si="24"/>
        <v>9343982.659999998</v>
      </c>
    </row>
    <row r="96" spans="1:15" ht="12" thickTop="1">
      <c r="A96" s="15"/>
      <c r="B96" s="47"/>
      <c r="C96" s="16"/>
      <c r="E96" s="17"/>
      <c r="F96" s="17"/>
      <c r="G96" s="17"/>
      <c r="H96" s="17"/>
      <c r="I96" s="17"/>
      <c r="J96" s="17"/>
      <c r="K96" s="17"/>
      <c r="L96" s="17"/>
      <c r="M96" s="17"/>
      <c r="N96" s="55"/>
      <c r="O96" s="8"/>
    </row>
    <row r="97" spans="1:15" ht="22.5">
      <c r="A97" s="18" t="s">
        <v>118</v>
      </c>
      <c r="B97" s="48" t="s">
        <v>119</v>
      </c>
      <c r="C97" s="16"/>
      <c r="E97" s="17"/>
      <c r="F97" s="17"/>
      <c r="G97" s="17"/>
      <c r="H97" s="17"/>
      <c r="I97" s="17"/>
      <c r="J97" s="17"/>
      <c r="K97" s="17"/>
      <c r="L97" s="17"/>
      <c r="M97" s="17"/>
      <c r="N97" s="55"/>
      <c r="O97" s="8"/>
    </row>
    <row r="98" spans="1:15" ht="11.25">
      <c r="A98" s="15" t="s">
        <v>120</v>
      </c>
      <c r="B98" s="47" t="s">
        <v>121</v>
      </c>
      <c r="C98" s="16">
        <v>283.97</v>
      </c>
      <c r="D98" s="8">
        <v>6167.15</v>
      </c>
      <c r="E98" s="17">
        <v>11100.210000000001</v>
      </c>
      <c r="F98" s="17">
        <v>23778.52</v>
      </c>
      <c r="G98" s="17">
        <v>15252.07</v>
      </c>
      <c r="H98" s="17">
        <v>16044.27</v>
      </c>
      <c r="I98" s="17">
        <v>16899.31</v>
      </c>
      <c r="J98" s="17">
        <v>16144.46</v>
      </c>
      <c r="K98" s="17">
        <v>5630.57</v>
      </c>
      <c r="L98" s="17">
        <v>32393.04</v>
      </c>
      <c r="M98" s="17">
        <v>13143.67</v>
      </c>
      <c r="N98" s="55">
        <v>68865.03</v>
      </c>
      <c r="O98" s="8">
        <f>SUM(C98:N98)</f>
        <v>225702.27000000002</v>
      </c>
    </row>
    <row r="99" spans="1:15" ht="22.5">
      <c r="A99" s="15" t="s">
        <v>122</v>
      </c>
      <c r="B99" s="47" t="s">
        <v>123</v>
      </c>
      <c r="C99" s="16">
        <v>58</v>
      </c>
      <c r="D99" s="8">
        <v>4656.49</v>
      </c>
      <c r="E99" s="17">
        <v>7548.02</v>
      </c>
      <c r="F99" s="17">
        <v>2742.14</v>
      </c>
      <c r="G99" s="17">
        <v>5242.74</v>
      </c>
      <c r="H99" s="17">
        <v>15395.26</v>
      </c>
      <c r="I99" s="17">
        <v>15860.82</v>
      </c>
      <c r="J99" s="17">
        <v>3068.83</v>
      </c>
      <c r="K99" s="17">
        <v>4007.82</v>
      </c>
      <c r="L99" s="17">
        <v>8362.24</v>
      </c>
      <c r="M99" s="17">
        <v>12835.75</v>
      </c>
      <c r="N99" s="55">
        <v>4029.92</v>
      </c>
      <c r="O99" s="8">
        <f aca="true" t="shared" si="25" ref="O99:O105">SUM(C99:N99)</f>
        <v>83808.03</v>
      </c>
    </row>
    <row r="100" spans="1:15" ht="29.25" customHeight="1">
      <c r="A100" s="15" t="s">
        <v>124</v>
      </c>
      <c r="B100" s="47" t="s">
        <v>125</v>
      </c>
      <c r="C100" s="16">
        <v>278.4</v>
      </c>
      <c r="D100" s="8">
        <v>3138.87</v>
      </c>
      <c r="E100" s="17">
        <v>6555.99</v>
      </c>
      <c r="F100" s="17">
        <v>57974.950000000004</v>
      </c>
      <c r="G100" s="17">
        <v>3559.4300000000003</v>
      </c>
      <c r="H100" s="17">
        <v>11482.18</v>
      </c>
      <c r="I100" s="17">
        <v>13202.39</v>
      </c>
      <c r="J100" s="17">
        <v>6963.76</v>
      </c>
      <c r="K100" s="17">
        <v>6772.76</v>
      </c>
      <c r="L100" s="17">
        <v>6148.08</v>
      </c>
      <c r="M100" s="17">
        <v>8213.88</v>
      </c>
      <c r="N100" s="55">
        <v>356944.18</v>
      </c>
      <c r="O100" s="8">
        <f t="shared" si="25"/>
        <v>481234.87</v>
      </c>
    </row>
    <row r="101" spans="1:15" ht="33.75">
      <c r="A101" s="15" t="s">
        <v>126</v>
      </c>
      <c r="B101" s="47" t="s">
        <v>127</v>
      </c>
      <c r="C101" s="16">
        <v>132.55</v>
      </c>
      <c r="D101" s="8">
        <v>6192.19</v>
      </c>
      <c r="E101" s="17">
        <v>37323.12</v>
      </c>
      <c r="F101" s="17">
        <v>30543.86</v>
      </c>
      <c r="G101" s="17">
        <v>9956.74</v>
      </c>
      <c r="H101" s="17">
        <v>40264.01</v>
      </c>
      <c r="I101" s="17">
        <v>9875.94</v>
      </c>
      <c r="J101" s="17">
        <v>35275.1</v>
      </c>
      <c r="K101" s="17">
        <v>10041.37</v>
      </c>
      <c r="L101" s="17">
        <v>33667.83</v>
      </c>
      <c r="M101" s="17">
        <v>14275.24</v>
      </c>
      <c r="N101" s="55">
        <v>38428.18</v>
      </c>
      <c r="O101" s="8">
        <f t="shared" si="25"/>
        <v>265976.13</v>
      </c>
    </row>
    <row r="102" spans="1:15" ht="22.5">
      <c r="A102" s="7" t="s">
        <v>393</v>
      </c>
      <c r="B102" s="47" t="s">
        <v>394</v>
      </c>
      <c r="C102" s="16"/>
      <c r="E102" s="17"/>
      <c r="F102" s="17"/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55">
        <v>0</v>
      </c>
      <c r="O102" s="8">
        <f t="shared" si="25"/>
        <v>0</v>
      </c>
    </row>
    <row r="103" spans="1:15" ht="22.5">
      <c r="A103" s="15" t="s">
        <v>128</v>
      </c>
      <c r="B103" s="47" t="s">
        <v>129</v>
      </c>
      <c r="C103" s="16"/>
      <c r="D103" s="8">
        <v>9669.87</v>
      </c>
      <c r="E103" s="17">
        <v>197603.75</v>
      </c>
      <c r="F103" s="17">
        <v>239878.64</v>
      </c>
      <c r="G103" s="17">
        <v>235530.26</v>
      </c>
      <c r="H103" s="17">
        <v>187547.37</v>
      </c>
      <c r="I103" s="17">
        <v>151062.71</v>
      </c>
      <c r="J103" s="17">
        <v>163679.66</v>
      </c>
      <c r="K103" s="17">
        <v>195232.78</v>
      </c>
      <c r="L103" s="17">
        <v>229166.38</v>
      </c>
      <c r="M103" s="17">
        <v>231008.97</v>
      </c>
      <c r="N103" s="55">
        <v>216605.27000000002</v>
      </c>
      <c r="O103" s="8">
        <f t="shared" si="25"/>
        <v>2056985.66</v>
      </c>
    </row>
    <row r="104" spans="1:15" ht="22.5">
      <c r="A104" s="15" t="s">
        <v>130</v>
      </c>
      <c r="B104" s="47" t="s">
        <v>131</v>
      </c>
      <c r="C104" s="16"/>
      <c r="D104" s="8">
        <v>20825.44</v>
      </c>
      <c r="E104" s="17">
        <v>277976.86</v>
      </c>
      <c r="F104" s="17">
        <v>189897.96</v>
      </c>
      <c r="G104" s="17">
        <v>192628.28</v>
      </c>
      <c r="H104" s="17">
        <v>135729.81</v>
      </c>
      <c r="I104" s="17">
        <v>172498.86000000002</v>
      </c>
      <c r="J104" s="17">
        <v>118268.21</v>
      </c>
      <c r="K104" s="17">
        <v>160247.74</v>
      </c>
      <c r="L104" s="17">
        <v>240925.42</v>
      </c>
      <c r="M104" s="17">
        <v>94004.85</v>
      </c>
      <c r="N104" s="55">
        <v>214668.32</v>
      </c>
      <c r="O104" s="8">
        <f t="shared" si="25"/>
        <v>1817671.7500000002</v>
      </c>
    </row>
    <row r="105" spans="1:15" ht="11.25">
      <c r="A105" s="7" t="s">
        <v>132</v>
      </c>
      <c r="B105" s="49" t="s">
        <v>133</v>
      </c>
      <c r="C105" s="16"/>
      <c r="D105" s="8">
        <v>700</v>
      </c>
      <c r="E105" s="17">
        <v>1684.99</v>
      </c>
      <c r="F105" s="17">
        <v>0</v>
      </c>
      <c r="G105" s="17">
        <v>9610.05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55">
        <v>0</v>
      </c>
      <c r="O105" s="8">
        <f t="shared" si="25"/>
        <v>11995.039999999999</v>
      </c>
    </row>
    <row r="106" spans="1:15" ht="12" thickBot="1">
      <c r="A106" s="15"/>
      <c r="B106" s="47"/>
      <c r="C106" s="24">
        <f aca="true" t="shared" si="26" ref="C106:H106">SUM(C98:C105)</f>
        <v>752.9200000000001</v>
      </c>
      <c r="D106" s="24">
        <f t="shared" si="26"/>
        <v>51350.009999999995</v>
      </c>
      <c r="E106" s="24">
        <f t="shared" si="26"/>
        <v>539792.94</v>
      </c>
      <c r="F106" s="24">
        <f t="shared" si="26"/>
        <v>544816.07</v>
      </c>
      <c r="G106" s="24">
        <f t="shared" si="26"/>
        <v>471779.57</v>
      </c>
      <c r="H106" s="24">
        <f t="shared" si="26"/>
        <v>406462.89999999997</v>
      </c>
      <c r="I106" s="24">
        <f aca="true" t="shared" si="27" ref="I106:O106">SUM(I98:I105)</f>
        <v>379400.03</v>
      </c>
      <c r="J106" s="24">
        <f t="shared" si="27"/>
        <v>343400.02</v>
      </c>
      <c r="K106" s="24">
        <f t="shared" si="27"/>
        <v>381933.04</v>
      </c>
      <c r="L106" s="24">
        <f t="shared" si="27"/>
        <v>550662.99</v>
      </c>
      <c r="M106" s="24">
        <f t="shared" si="27"/>
        <v>373482.36</v>
      </c>
      <c r="N106" s="24">
        <f t="shared" si="27"/>
        <v>899540.9000000001</v>
      </c>
      <c r="O106" s="24">
        <f t="shared" si="27"/>
        <v>4943373.75</v>
      </c>
    </row>
    <row r="107" spans="1:15" ht="12" thickTop="1">
      <c r="A107" s="15"/>
      <c r="B107" s="47"/>
      <c r="C107" s="16"/>
      <c r="E107" s="17"/>
      <c r="F107" s="17"/>
      <c r="G107" s="17"/>
      <c r="H107" s="17"/>
      <c r="I107" s="17"/>
      <c r="J107" s="17"/>
      <c r="K107" s="17"/>
      <c r="L107" s="17"/>
      <c r="M107" s="17"/>
      <c r="N107" s="55"/>
      <c r="O107" s="8"/>
    </row>
    <row r="108" spans="1:15" ht="11.25">
      <c r="A108" s="13" t="s">
        <v>134</v>
      </c>
      <c r="B108" s="46" t="s">
        <v>135</v>
      </c>
      <c r="C108" s="14">
        <f aca="true" t="shared" si="28" ref="C108:O108">C119+C130+C142+C1563+C165+C172+C180+C187+C195+C152</f>
        <v>15692886.640000004</v>
      </c>
      <c r="D108" s="14">
        <f t="shared" si="28"/>
        <v>28777091.820000004</v>
      </c>
      <c r="E108" s="14">
        <f t="shared" si="28"/>
        <v>29286117.21</v>
      </c>
      <c r="F108" s="14">
        <f t="shared" si="28"/>
        <v>36456744.279999994</v>
      </c>
      <c r="G108" s="14">
        <f t="shared" si="28"/>
        <v>37849438.36000001</v>
      </c>
      <c r="H108" s="14">
        <f t="shared" si="28"/>
        <v>32942852.63</v>
      </c>
      <c r="I108" s="14">
        <f t="shared" si="28"/>
        <v>39718700.31999999</v>
      </c>
      <c r="J108" s="14">
        <f t="shared" si="28"/>
        <v>36284893.18999999</v>
      </c>
      <c r="K108" s="14">
        <f t="shared" si="28"/>
        <v>34373664.06999999</v>
      </c>
      <c r="L108" s="14">
        <f t="shared" si="28"/>
        <v>41559173.50999999</v>
      </c>
      <c r="M108" s="14">
        <f t="shared" si="28"/>
        <v>41132028.74</v>
      </c>
      <c r="N108" s="14">
        <f t="shared" si="28"/>
        <v>82151169.11999997</v>
      </c>
      <c r="O108" s="14">
        <f t="shared" si="28"/>
        <v>456224759.89000005</v>
      </c>
    </row>
    <row r="109" spans="1:15" ht="11.25">
      <c r="A109" s="22"/>
      <c r="B109" s="50"/>
      <c r="C109" s="23"/>
      <c r="E109" s="17"/>
      <c r="F109" s="17"/>
      <c r="G109" s="17"/>
      <c r="H109" s="17"/>
      <c r="I109" s="17"/>
      <c r="J109" s="17"/>
      <c r="K109" s="17"/>
      <c r="L109" s="17"/>
      <c r="M109" s="17"/>
      <c r="N109" s="55"/>
      <c r="O109" s="8"/>
    </row>
    <row r="110" spans="1:15" ht="11.25">
      <c r="A110" s="18" t="s">
        <v>136</v>
      </c>
      <c r="B110" s="48" t="s">
        <v>137</v>
      </c>
      <c r="C110" s="16"/>
      <c r="E110" s="17"/>
      <c r="F110" s="17"/>
      <c r="G110" s="17"/>
      <c r="H110" s="17"/>
      <c r="I110" s="17"/>
      <c r="J110" s="17"/>
      <c r="K110" s="17"/>
      <c r="L110" s="17"/>
      <c r="M110" s="17"/>
      <c r="N110" s="55"/>
      <c r="O110" s="8"/>
    </row>
    <row r="111" spans="1:15" ht="11.25">
      <c r="A111" s="15" t="s">
        <v>138</v>
      </c>
      <c r="B111" s="47" t="s">
        <v>139</v>
      </c>
      <c r="C111" s="16">
        <v>12378996</v>
      </c>
      <c r="D111" s="8">
        <v>13914288.57</v>
      </c>
      <c r="E111" s="17">
        <v>12650748.65</v>
      </c>
      <c r="F111" s="17">
        <v>13559118.94</v>
      </c>
      <c r="G111" s="17">
        <v>15809413.34</v>
      </c>
      <c r="H111" s="17">
        <v>11546052.88</v>
      </c>
      <c r="I111" s="17">
        <v>21644424.91</v>
      </c>
      <c r="J111" s="17">
        <v>17765862.74</v>
      </c>
      <c r="K111" s="17">
        <v>16331348.39</v>
      </c>
      <c r="L111" s="17">
        <v>18455382.21</v>
      </c>
      <c r="M111" s="17">
        <v>19256797.95</v>
      </c>
      <c r="N111" s="55">
        <v>19751093.24</v>
      </c>
      <c r="O111" s="8">
        <f>SUM(C111:N111)</f>
        <v>193063527.82</v>
      </c>
    </row>
    <row r="112" spans="1:15" ht="11.25">
      <c r="A112" s="15" t="s">
        <v>140</v>
      </c>
      <c r="B112" s="47" t="s">
        <v>141</v>
      </c>
      <c r="C112" s="16"/>
      <c r="D112" s="8">
        <v>213121</v>
      </c>
      <c r="E112" s="17">
        <v>507</v>
      </c>
      <c r="F112" s="17">
        <v>188958</v>
      </c>
      <c r="G112" s="17">
        <v>3486</v>
      </c>
      <c r="H112" s="17">
        <v>205414</v>
      </c>
      <c r="I112" s="17">
        <v>47633</v>
      </c>
      <c r="J112" s="17">
        <v>228534</v>
      </c>
      <c r="K112" s="17">
        <v>12300</v>
      </c>
      <c r="L112" s="17">
        <v>225716</v>
      </c>
      <c r="M112" s="17"/>
      <c r="N112" s="55">
        <v>218695</v>
      </c>
      <c r="O112" s="8">
        <f aca="true" t="shared" si="29" ref="O112:O118">SUM(C112:N112)</f>
        <v>1344364</v>
      </c>
    </row>
    <row r="113" spans="1:15" ht="11.25">
      <c r="A113" s="7" t="s">
        <v>142</v>
      </c>
      <c r="B113" s="49" t="s">
        <v>143</v>
      </c>
      <c r="C113" s="16">
        <v>146570.06</v>
      </c>
      <c r="D113" s="8">
        <v>148225.84</v>
      </c>
      <c r="E113" s="17">
        <v>11569.43</v>
      </c>
      <c r="F113" s="17">
        <v>12022.14</v>
      </c>
      <c r="G113" s="17">
        <v>11940.74</v>
      </c>
      <c r="H113" s="17">
        <v>11510.26</v>
      </c>
      <c r="I113" s="17">
        <v>143498.03</v>
      </c>
      <c r="J113" s="17">
        <v>11285.42</v>
      </c>
      <c r="K113" s="17">
        <v>131576.85</v>
      </c>
      <c r="L113" s="17">
        <v>422530.68</v>
      </c>
      <c r="M113" s="17">
        <v>277010.04</v>
      </c>
      <c r="N113" s="55">
        <v>407770.33</v>
      </c>
      <c r="O113" s="8">
        <f t="shared" si="29"/>
        <v>1735509.82</v>
      </c>
    </row>
    <row r="114" spans="1:15" ht="11.25">
      <c r="A114" s="15" t="s">
        <v>144</v>
      </c>
      <c r="B114" s="47" t="s">
        <v>145</v>
      </c>
      <c r="C114" s="16">
        <v>293556.71</v>
      </c>
      <c r="D114" s="8">
        <v>292993.71</v>
      </c>
      <c r="E114" s="17">
        <v>290146.71</v>
      </c>
      <c r="F114" s="17">
        <v>364507.72000000003</v>
      </c>
      <c r="G114" s="17">
        <v>372493.72000000003</v>
      </c>
      <c r="H114" s="17">
        <v>384105.79</v>
      </c>
      <c r="I114" s="17">
        <v>360260.22000000003</v>
      </c>
      <c r="J114" s="17">
        <v>222614.32</v>
      </c>
      <c r="K114" s="17">
        <v>337999.7</v>
      </c>
      <c r="L114" s="17">
        <v>327456.72</v>
      </c>
      <c r="M114" s="17">
        <v>337250.72000000003</v>
      </c>
      <c r="N114" s="55">
        <v>343096.72000000003</v>
      </c>
      <c r="O114" s="8">
        <f t="shared" si="29"/>
        <v>3926482.7600000007</v>
      </c>
    </row>
    <row r="115" spans="1:15" ht="22.5">
      <c r="A115" s="15" t="s">
        <v>146</v>
      </c>
      <c r="B115" s="47" t="s">
        <v>147</v>
      </c>
      <c r="C115" s="16">
        <v>61189.57</v>
      </c>
      <c r="D115" s="8">
        <v>61499.84</v>
      </c>
      <c r="E115" s="17">
        <v>115047.17</v>
      </c>
      <c r="F115" s="17">
        <v>35170.73</v>
      </c>
      <c r="G115" s="17">
        <v>48518.51</v>
      </c>
      <c r="H115" s="17">
        <v>145493.75</v>
      </c>
      <c r="I115" s="17">
        <v>52752.58</v>
      </c>
      <c r="J115" s="17">
        <v>79948.98</v>
      </c>
      <c r="K115" s="17">
        <v>51762.75</v>
      </c>
      <c r="L115" s="17">
        <v>83648.25</v>
      </c>
      <c r="M115" s="17">
        <v>101751.51000000001</v>
      </c>
      <c r="N115" s="55">
        <v>99114.72</v>
      </c>
      <c r="O115" s="8">
        <f t="shared" si="29"/>
        <v>935898.36</v>
      </c>
    </row>
    <row r="116" spans="1:15" ht="33.75">
      <c r="A116" s="15" t="s">
        <v>148</v>
      </c>
      <c r="B116" s="47" t="s">
        <v>149</v>
      </c>
      <c r="C116" s="16">
        <v>278375.33</v>
      </c>
      <c r="D116" s="8">
        <v>96079.51</v>
      </c>
      <c r="E116" s="17">
        <v>10531.12</v>
      </c>
      <c r="F116" s="17">
        <v>18451.11</v>
      </c>
      <c r="G116" s="17">
        <v>10531.11</v>
      </c>
      <c r="H116" s="17">
        <v>11691.11</v>
      </c>
      <c r="I116" s="17">
        <v>101691.08</v>
      </c>
      <c r="J116" s="17">
        <v>77070.11</v>
      </c>
      <c r="K116" s="17">
        <v>117848.73</v>
      </c>
      <c r="L116" s="17">
        <v>303027.77</v>
      </c>
      <c r="M116" s="17">
        <v>328496.45</v>
      </c>
      <c r="N116" s="55">
        <v>282447.79</v>
      </c>
      <c r="O116" s="8">
        <f t="shared" si="29"/>
        <v>1636241.22</v>
      </c>
    </row>
    <row r="117" spans="1:15" ht="11.25">
      <c r="A117" s="15" t="s">
        <v>150</v>
      </c>
      <c r="B117" s="47" t="s">
        <v>151</v>
      </c>
      <c r="C117" s="16">
        <v>342</v>
      </c>
      <c r="D117" s="8">
        <v>2512.86</v>
      </c>
      <c r="E117" s="17">
        <v>8084.29</v>
      </c>
      <c r="F117" s="17">
        <v>321210.87</v>
      </c>
      <c r="G117" s="17">
        <v>2221.5</v>
      </c>
      <c r="H117" s="17">
        <v>98998.74</v>
      </c>
      <c r="I117" s="17">
        <v>101888.07</v>
      </c>
      <c r="J117" s="17">
        <v>3766.93</v>
      </c>
      <c r="K117" s="17">
        <v>10540.38</v>
      </c>
      <c r="L117" s="17">
        <v>11280.99</v>
      </c>
      <c r="M117" s="17">
        <v>86720.54000000001</v>
      </c>
      <c r="N117" s="55">
        <v>155266.64</v>
      </c>
      <c r="O117" s="8">
        <f t="shared" si="29"/>
        <v>802833.8100000002</v>
      </c>
    </row>
    <row r="118" spans="1:15" ht="11.25">
      <c r="A118" s="1" t="s">
        <v>428</v>
      </c>
      <c r="B118" s="1" t="s">
        <v>429</v>
      </c>
      <c r="C118" s="16"/>
      <c r="E118" s="17"/>
      <c r="F118" s="17"/>
      <c r="G118" s="17"/>
      <c r="H118" s="17"/>
      <c r="I118" s="17"/>
      <c r="J118" s="17"/>
      <c r="K118" s="17"/>
      <c r="L118" s="17"/>
      <c r="M118" s="17"/>
      <c r="N118" s="55">
        <v>9280</v>
      </c>
      <c r="O118" s="8">
        <f t="shared" si="29"/>
        <v>9280</v>
      </c>
    </row>
    <row r="119" spans="1:15" ht="12" thickBot="1">
      <c r="A119" s="15"/>
      <c r="B119" s="47"/>
      <c r="C119" s="24">
        <f aca="true" t="shared" si="30" ref="C119:H119">SUM(C111:C117)</f>
        <v>13159029.670000002</v>
      </c>
      <c r="D119" s="24">
        <f t="shared" si="30"/>
        <v>14728721.33</v>
      </c>
      <c r="E119" s="24">
        <f t="shared" si="30"/>
        <v>13086634.37</v>
      </c>
      <c r="F119" s="24">
        <f t="shared" si="30"/>
        <v>14499439.51</v>
      </c>
      <c r="G119" s="24">
        <f t="shared" si="30"/>
        <v>16258604.92</v>
      </c>
      <c r="H119" s="24">
        <f t="shared" si="30"/>
        <v>12403266.53</v>
      </c>
      <c r="I119" s="24">
        <f>SUM(I111:I117)</f>
        <v>22452147.889999997</v>
      </c>
      <c r="J119" s="24">
        <f>SUM(J111:J117)</f>
        <v>18389082.5</v>
      </c>
      <c r="K119" s="24">
        <f>SUM(K111:K117)</f>
        <v>16993376.8</v>
      </c>
      <c r="L119" s="24">
        <f>SUM(L111:L117)</f>
        <v>19829042.619999997</v>
      </c>
      <c r="M119" s="24">
        <f>SUM(M111:M117)</f>
        <v>20388027.209999997</v>
      </c>
      <c r="N119" s="24">
        <f>SUM(N111:N118)</f>
        <v>21266764.439999994</v>
      </c>
      <c r="O119" s="24">
        <f>SUM(O111:O118)</f>
        <v>203454137.79</v>
      </c>
    </row>
    <row r="120" spans="1:15" ht="12" thickTop="1">
      <c r="A120" s="15"/>
      <c r="B120" s="47"/>
      <c r="C120" s="25"/>
      <c r="E120" s="17"/>
      <c r="F120" s="17"/>
      <c r="G120" s="17"/>
      <c r="H120" s="17"/>
      <c r="I120" s="17"/>
      <c r="J120" s="17"/>
      <c r="K120" s="17"/>
      <c r="L120" s="17"/>
      <c r="M120" s="17"/>
      <c r="N120" s="55"/>
      <c r="O120" s="8"/>
    </row>
    <row r="121" spans="1:15" ht="11.25">
      <c r="A121" s="18" t="s">
        <v>152</v>
      </c>
      <c r="B121" s="48" t="s">
        <v>153</v>
      </c>
      <c r="C121" s="16"/>
      <c r="E121" s="17"/>
      <c r="F121" s="17"/>
      <c r="G121" s="17"/>
      <c r="L121" s="17"/>
      <c r="M121" s="17"/>
      <c r="N121" s="55"/>
      <c r="O121" s="8"/>
    </row>
    <row r="122" spans="1:15" ht="11.25">
      <c r="A122" s="18"/>
      <c r="B122" s="48"/>
      <c r="C122" s="16"/>
      <c r="E122" s="17"/>
      <c r="F122" s="17"/>
      <c r="G122" s="17"/>
      <c r="H122" s="17"/>
      <c r="I122" s="17"/>
      <c r="J122" s="17"/>
      <c r="K122" s="17"/>
      <c r="L122" s="17"/>
      <c r="M122" s="17"/>
      <c r="N122" s="55"/>
      <c r="O122" s="8"/>
    </row>
    <row r="123" spans="1:15" ht="11.25">
      <c r="A123" s="15" t="s">
        <v>154</v>
      </c>
      <c r="B123" s="47" t="s">
        <v>155</v>
      </c>
      <c r="C123" s="16"/>
      <c r="D123" s="8">
        <v>1057086.16</v>
      </c>
      <c r="E123" s="17">
        <v>1897280.34</v>
      </c>
      <c r="F123" s="17">
        <v>2670521.48</v>
      </c>
      <c r="G123" s="17">
        <v>2150739.63</v>
      </c>
      <c r="H123" s="17">
        <v>2348512.69</v>
      </c>
      <c r="I123" s="17">
        <v>1709561.96</v>
      </c>
      <c r="J123" s="17">
        <v>2099166.81</v>
      </c>
      <c r="K123" s="17">
        <v>1540309.11</v>
      </c>
      <c r="L123" s="17">
        <v>1889778.71</v>
      </c>
      <c r="M123" s="17">
        <v>1627954.6600000001</v>
      </c>
      <c r="N123" s="55">
        <v>3343853.54</v>
      </c>
      <c r="O123" s="8">
        <f aca="true" t="shared" si="31" ref="O123:O129">SUM(C123:N123)</f>
        <v>22334765.09</v>
      </c>
    </row>
    <row r="124" spans="1:15" ht="33.75">
      <c r="A124" s="7" t="s">
        <v>156</v>
      </c>
      <c r="B124" s="51" t="s">
        <v>157</v>
      </c>
      <c r="C124" s="16"/>
      <c r="E124" s="17">
        <v>65787.48</v>
      </c>
      <c r="F124" s="17">
        <v>107184</v>
      </c>
      <c r="G124" s="17">
        <v>164240.92</v>
      </c>
      <c r="H124" s="17">
        <v>8700</v>
      </c>
      <c r="I124" s="26">
        <v>0</v>
      </c>
      <c r="J124" s="26">
        <v>0</v>
      </c>
      <c r="K124" s="26">
        <v>278.4</v>
      </c>
      <c r="L124" s="17">
        <v>278.4</v>
      </c>
      <c r="M124" s="17">
        <v>11414.4</v>
      </c>
      <c r="N124" s="55">
        <v>34423</v>
      </c>
      <c r="O124" s="8">
        <f t="shared" si="31"/>
        <v>392306.6000000001</v>
      </c>
    </row>
    <row r="125" spans="1:15" ht="11.25">
      <c r="A125" s="7" t="s">
        <v>158</v>
      </c>
      <c r="B125" s="49" t="s">
        <v>395</v>
      </c>
      <c r="C125" s="16"/>
      <c r="D125" s="8">
        <v>205000.01</v>
      </c>
      <c r="E125" s="17">
        <v>4700</v>
      </c>
      <c r="F125" s="17">
        <v>5400</v>
      </c>
      <c r="G125" s="17">
        <v>0</v>
      </c>
      <c r="H125" s="17">
        <v>0</v>
      </c>
      <c r="I125" s="17">
        <v>0</v>
      </c>
      <c r="J125" s="17">
        <v>68333.34</v>
      </c>
      <c r="K125" s="17">
        <v>0</v>
      </c>
      <c r="L125" s="17">
        <v>22500</v>
      </c>
      <c r="M125" s="17">
        <v>0</v>
      </c>
      <c r="N125" s="55">
        <v>0</v>
      </c>
      <c r="O125" s="8">
        <f t="shared" si="31"/>
        <v>305933.35</v>
      </c>
    </row>
    <row r="126" spans="1:15" ht="22.5">
      <c r="A126" s="7" t="s">
        <v>159</v>
      </c>
      <c r="B126" s="51" t="s">
        <v>160</v>
      </c>
      <c r="C126" s="16"/>
      <c r="D126" s="8">
        <v>1157.98</v>
      </c>
      <c r="E126" s="17">
        <v>3611.31</v>
      </c>
      <c r="F126" s="17">
        <v>0</v>
      </c>
      <c r="G126" s="17">
        <v>0</v>
      </c>
      <c r="H126" s="17">
        <v>303.57</v>
      </c>
      <c r="I126" s="17">
        <v>274688</v>
      </c>
      <c r="J126" s="17">
        <v>0</v>
      </c>
      <c r="K126" s="17">
        <v>0</v>
      </c>
      <c r="L126" s="17">
        <v>384.85</v>
      </c>
      <c r="M126" s="17">
        <v>17400</v>
      </c>
      <c r="N126" s="55">
        <v>744157.7000000001</v>
      </c>
      <c r="O126" s="8">
        <f t="shared" si="31"/>
        <v>1041703.41</v>
      </c>
    </row>
    <row r="127" spans="1:15" ht="11.25">
      <c r="A127" s="7" t="s">
        <v>161</v>
      </c>
      <c r="B127" s="49" t="s">
        <v>162</v>
      </c>
      <c r="C127" s="16"/>
      <c r="E127" s="17">
        <v>0</v>
      </c>
      <c r="F127" s="17">
        <v>450</v>
      </c>
      <c r="G127" s="17">
        <v>0</v>
      </c>
      <c r="H127" s="17">
        <v>0</v>
      </c>
      <c r="I127" s="17">
        <v>450</v>
      </c>
      <c r="J127" s="17">
        <v>0</v>
      </c>
      <c r="K127" s="17">
        <v>0</v>
      </c>
      <c r="L127" s="17">
        <v>1174.99</v>
      </c>
      <c r="M127" s="17">
        <v>0</v>
      </c>
      <c r="N127" s="55">
        <v>0</v>
      </c>
      <c r="O127" s="8">
        <f t="shared" si="31"/>
        <v>2074.99</v>
      </c>
    </row>
    <row r="128" spans="1:15" ht="11.25">
      <c r="A128" s="15" t="s">
        <v>163</v>
      </c>
      <c r="B128" s="47" t="s">
        <v>164</v>
      </c>
      <c r="C128" s="16"/>
      <c r="E128" s="17">
        <v>2702.8</v>
      </c>
      <c r="F128" s="17">
        <v>165474</v>
      </c>
      <c r="G128" s="17"/>
      <c r="H128" s="17"/>
      <c r="I128" s="17"/>
      <c r="J128" s="17"/>
      <c r="K128" s="17"/>
      <c r="L128" s="17"/>
      <c r="M128" s="17"/>
      <c r="N128" s="55"/>
      <c r="O128" s="8">
        <f t="shared" si="31"/>
        <v>168176.8</v>
      </c>
    </row>
    <row r="129" spans="1:15" ht="11.25">
      <c r="A129" s="7" t="s">
        <v>165</v>
      </c>
      <c r="B129" s="49" t="s">
        <v>166</v>
      </c>
      <c r="C129" s="16"/>
      <c r="D129" s="8">
        <v>6704.8</v>
      </c>
      <c r="E129" s="17"/>
      <c r="F129" s="17"/>
      <c r="G129" s="17">
        <v>5483.02</v>
      </c>
      <c r="H129" s="17">
        <v>10440</v>
      </c>
      <c r="I129" s="17">
        <v>4238.64</v>
      </c>
      <c r="J129" s="17">
        <v>2433.68</v>
      </c>
      <c r="K129" s="17">
        <v>3513.06</v>
      </c>
      <c r="L129" s="17">
        <v>3199.91</v>
      </c>
      <c r="M129" s="17">
        <v>12826.7</v>
      </c>
      <c r="N129" s="55">
        <v>210390.94</v>
      </c>
      <c r="O129" s="8">
        <f t="shared" si="31"/>
        <v>259230.75</v>
      </c>
    </row>
    <row r="130" spans="1:15" ht="12" thickBot="1">
      <c r="A130" s="15"/>
      <c r="B130" s="47"/>
      <c r="C130" s="24">
        <f>SUM(C121:C128)</f>
        <v>0</v>
      </c>
      <c r="D130" s="24">
        <f aca="true" t="shared" si="32" ref="D130:I130">SUM(D121:D129)</f>
        <v>1269948.95</v>
      </c>
      <c r="E130" s="24">
        <f t="shared" si="32"/>
        <v>1974081.9300000002</v>
      </c>
      <c r="F130" s="24">
        <f t="shared" si="32"/>
        <v>2949029.48</v>
      </c>
      <c r="G130" s="24">
        <f t="shared" si="32"/>
        <v>2320463.57</v>
      </c>
      <c r="H130" s="24">
        <f t="shared" si="32"/>
        <v>2367956.26</v>
      </c>
      <c r="I130" s="24">
        <f t="shared" si="32"/>
        <v>1988938.5999999999</v>
      </c>
      <c r="J130" s="24">
        <f aca="true" t="shared" si="33" ref="J130:O130">SUM(J121:J129)</f>
        <v>2169933.83</v>
      </c>
      <c r="K130" s="24">
        <f t="shared" si="33"/>
        <v>1544100.57</v>
      </c>
      <c r="L130" s="24">
        <f t="shared" si="33"/>
        <v>1917316.8599999999</v>
      </c>
      <c r="M130" s="24">
        <f t="shared" si="33"/>
        <v>1669595.76</v>
      </c>
      <c r="N130" s="24">
        <f t="shared" si="33"/>
        <v>4332825.180000001</v>
      </c>
      <c r="O130" s="24">
        <f t="shared" si="33"/>
        <v>24504190.990000002</v>
      </c>
    </row>
    <row r="131" spans="1:15" ht="12" thickTop="1">
      <c r="A131" s="15"/>
      <c r="B131" s="47"/>
      <c r="C131" s="25"/>
      <c r="E131" s="17"/>
      <c r="F131" s="17"/>
      <c r="G131" s="17"/>
      <c r="H131" s="17"/>
      <c r="I131" s="17"/>
      <c r="J131" s="17"/>
      <c r="K131" s="17"/>
      <c r="L131" s="17"/>
      <c r="M131" s="17"/>
      <c r="N131" s="55"/>
      <c r="O131" s="8"/>
    </row>
    <row r="132" spans="1:15" ht="22.5">
      <c r="A132" s="18" t="s">
        <v>167</v>
      </c>
      <c r="B132" s="48" t="s">
        <v>168</v>
      </c>
      <c r="C132" s="16"/>
      <c r="E132" s="17"/>
      <c r="F132" s="17"/>
      <c r="G132" s="17"/>
      <c r="H132" s="17"/>
      <c r="I132" s="26"/>
      <c r="J132" s="26"/>
      <c r="K132" s="26"/>
      <c r="L132" s="17"/>
      <c r="M132" s="17"/>
      <c r="N132" s="55"/>
      <c r="O132" s="8"/>
    </row>
    <row r="133" spans="1:15" ht="22.5">
      <c r="A133" s="7" t="s">
        <v>169</v>
      </c>
      <c r="B133" s="48" t="s">
        <v>170</v>
      </c>
      <c r="C133" s="16"/>
      <c r="D133" s="8">
        <v>273611.6</v>
      </c>
      <c r="E133" s="17">
        <v>821882.63</v>
      </c>
      <c r="F133" s="17">
        <v>286100.32</v>
      </c>
      <c r="G133" s="17">
        <v>1745681</v>
      </c>
      <c r="H133" s="17">
        <v>664970.87</v>
      </c>
      <c r="I133" s="17">
        <v>735026.12</v>
      </c>
      <c r="J133" s="17">
        <v>2681110.18</v>
      </c>
      <c r="K133" s="17">
        <v>1273769.02</v>
      </c>
      <c r="L133" s="17">
        <v>530178.04</v>
      </c>
      <c r="M133" s="17">
        <v>1256828.4</v>
      </c>
      <c r="N133" s="55">
        <v>1731115.19</v>
      </c>
      <c r="O133" s="17">
        <f>SUM(C133:N133)</f>
        <v>12000273.370000001</v>
      </c>
    </row>
    <row r="134" spans="1:15" ht="33.75">
      <c r="A134" s="7" t="s">
        <v>171</v>
      </c>
      <c r="B134" s="51" t="s">
        <v>172</v>
      </c>
      <c r="C134" s="16"/>
      <c r="E134" s="17"/>
      <c r="F134" s="17">
        <v>11600</v>
      </c>
      <c r="G134" s="17">
        <v>0</v>
      </c>
      <c r="H134" s="17">
        <v>0</v>
      </c>
      <c r="I134" s="17">
        <v>6960</v>
      </c>
      <c r="J134" s="17">
        <v>0</v>
      </c>
      <c r="K134" s="17">
        <v>0</v>
      </c>
      <c r="L134" s="17">
        <v>0</v>
      </c>
      <c r="M134" s="17">
        <v>130240</v>
      </c>
      <c r="N134" s="55">
        <v>1057752.26</v>
      </c>
      <c r="O134" s="17">
        <f aca="true" t="shared" si="34" ref="O134:O141">SUM(C134:N134)</f>
        <v>1206552.26</v>
      </c>
    </row>
    <row r="135" spans="1:15" ht="11.25">
      <c r="A135" s="7" t="s">
        <v>173</v>
      </c>
      <c r="B135" s="49" t="s">
        <v>174</v>
      </c>
      <c r="C135" s="16">
        <v>8816</v>
      </c>
      <c r="D135" s="8">
        <v>265009</v>
      </c>
      <c r="E135" s="17">
        <v>316314.6</v>
      </c>
      <c r="F135" s="17">
        <v>356233</v>
      </c>
      <c r="G135" s="17">
        <v>624702</v>
      </c>
      <c r="H135" s="17">
        <v>100920</v>
      </c>
      <c r="I135" s="26">
        <v>845537.77</v>
      </c>
      <c r="J135" s="26">
        <v>168938</v>
      </c>
      <c r="K135" s="26">
        <v>140002.28</v>
      </c>
      <c r="L135" s="17">
        <v>192978</v>
      </c>
      <c r="M135" s="17">
        <v>87855.78</v>
      </c>
      <c r="N135" s="55">
        <v>3331229.34</v>
      </c>
      <c r="O135" s="17">
        <f t="shared" si="34"/>
        <v>6438535.77</v>
      </c>
    </row>
    <row r="136" spans="1:15" ht="11.25">
      <c r="A136" s="15" t="s">
        <v>175</v>
      </c>
      <c r="B136" s="47" t="s">
        <v>176</v>
      </c>
      <c r="C136" s="16">
        <v>812</v>
      </c>
      <c r="D136" s="8">
        <v>133363.76</v>
      </c>
      <c r="E136" s="17">
        <v>168130.68</v>
      </c>
      <c r="F136" s="17">
        <v>213060.56</v>
      </c>
      <c r="G136" s="17">
        <v>353124.64</v>
      </c>
      <c r="H136" s="17">
        <v>643436.53</v>
      </c>
      <c r="I136" s="26">
        <v>338642.46</v>
      </c>
      <c r="J136" s="26">
        <v>2104668.67</v>
      </c>
      <c r="K136" s="26">
        <v>486825.64</v>
      </c>
      <c r="L136" s="17">
        <v>2345643.26</v>
      </c>
      <c r="M136" s="17">
        <v>957062.8300000001</v>
      </c>
      <c r="N136" s="55">
        <v>4663505.18</v>
      </c>
      <c r="O136" s="17">
        <f t="shared" si="34"/>
        <v>12408276.209999999</v>
      </c>
    </row>
    <row r="137" spans="1:15" ht="11.25">
      <c r="A137" s="15" t="s">
        <v>177</v>
      </c>
      <c r="B137" s="47" t="s">
        <v>178</v>
      </c>
      <c r="C137" s="16"/>
      <c r="E137" s="17">
        <v>8803.24</v>
      </c>
      <c r="F137" s="17">
        <v>17400</v>
      </c>
      <c r="G137" s="17">
        <v>0</v>
      </c>
      <c r="H137" s="17">
        <v>21000</v>
      </c>
      <c r="I137" s="26">
        <v>45000</v>
      </c>
      <c r="J137" s="26">
        <v>0</v>
      </c>
      <c r="K137" s="26">
        <v>42239.92</v>
      </c>
      <c r="L137" s="17">
        <v>15000</v>
      </c>
      <c r="M137" s="17">
        <v>46500</v>
      </c>
      <c r="N137" s="55">
        <v>47665.68</v>
      </c>
      <c r="O137" s="17">
        <f t="shared" si="34"/>
        <v>243608.83999999997</v>
      </c>
    </row>
    <row r="138" spans="1:15" ht="22.5">
      <c r="A138" s="15" t="s">
        <v>179</v>
      </c>
      <c r="B138" s="47" t="s">
        <v>180</v>
      </c>
      <c r="C138" s="16">
        <v>31008.65</v>
      </c>
      <c r="D138" s="8">
        <v>180917.51</v>
      </c>
      <c r="E138" s="17">
        <v>458039.81</v>
      </c>
      <c r="F138" s="17">
        <v>434840.96</v>
      </c>
      <c r="G138" s="17">
        <v>382357.24</v>
      </c>
      <c r="H138" s="17">
        <v>996762.3</v>
      </c>
      <c r="I138" s="26">
        <v>277278.99</v>
      </c>
      <c r="J138" s="26">
        <v>311151.03</v>
      </c>
      <c r="K138" s="26">
        <v>235533.34</v>
      </c>
      <c r="L138" s="17">
        <v>529264.62</v>
      </c>
      <c r="M138" s="17">
        <v>396220.85000000003</v>
      </c>
      <c r="N138" s="55">
        <v>653903.62</v>
      </c>
      <c r="O138" s="17">
        <f t="shared" si="34"/>
        <v>4887278.92</v>
      </c>
    </row>
    <row r="139" spans="1:15" ht="11.25">
      <c r="A139" s="7" t="s">
        <v>402</v>
      </c>
      <c r="B139" s="49" t="s">
        <v>403</v>
      </c>
      <c r="C139" s="16"/>
      <c r="E139" s="17"/>
      <c r="F139" s="17">
        <v>68440</v>
      </c>
      <c r="G139" s="17">
        <v>68440</v>
      </c>
      <c r="H139" s="17">
        <v>68440</v>
      </c>
      <c r="I139" s="26">
        <v>0</v>
      </c>
      <c r="J139" s="26">
        <v>205320</v>
      </c>
      <c r="K139" s="26">
        <v>0</v>
      </c>
      <c r="L139" s="17">
        <v>68440</v>
      </c>
      <c r="M139" s="17">
        <v>68440</v>
      </c>
      <c r="N139" s="55">
        <v>136880</v>
      </c>
      <c r="O139" s="17">
        <f t="shared" si="34"/>
        <v>684400</v>
      </c>
    </row>
    <row r="140" spans="1:15" ht="11.25">
      <c r="A140" s="7" t="s">
        <v>181</v>
      </c>
      <c r="B140" s="49" t="s">
        <v>182</v>
      </c>
      <c r="C140" s="16"/>
      <c r="D140" s="8">
        <v>577744.33</v>
      </c>
      <c r="E140" s="17">
        <v>1143616.1</v>
      </c>
      <c r="F140" s="17">
        <v>1405432.53</v>
      </c>
      <c r="G140" s="17">
        <v>702050.22</v>
      </c>
      <c r="H140" s="17">
        <v>2221113.58</v>
      </c>
      <c r="I140" s="26">
        <v>701443.98</v>
      </c>
      <c r="J140" s="26">
        <v>1326554.4</v>
      </c>
      <c r="K140" s="26">
        <v>1656769.21</v>
      </c>
      <c r="L140" s="17">
        <v>1701087.22</v>
      </c>
      <c r="M140" s="17">
        <v>1702598.62</v>
      </c>
      <c r="N140" s="55">
        <v>2586232.02</v>
      </c>
      <c r="O140" s="17">
        <f t="shared" si="34"/>
        <v>15724642.21</v>
      </c>
    </row>
    <row r="141" spans="1:15" ht="11.25">
      <c r="A141" s="7" t="s">
        <v>183</v>
      </c>
      <c r="B141" s="49" t="s">
        <v>184</v>
      </c>
      <c r="C141" s="16"/>
      <c r="D141" s="8">
        <v>101267.5</v>
      </c>
      <c r="E141" s="17">
        <v>107217.5</v>
      </c>
      <c r="F141" s="17">
        <v>11186</v>
      </c>
      <c r="G141" s="17">
        <v>51202.56</v>
      </c>
      <c r="H141" s="17">
        <v>194149.91</v>
      </c>
      <c r="I141" s="26">
        <v>118249.92</v>
      </c>
      <c r="J141" s="26">
        <v>179336.16</v>
      </c>
      <c r="K141" s="26">
        <v>161786.08</v>
      </c>
      <c r="L141" s="17">
        <v>152106.56</v>
      </c>
      <c r="M141" s="17">
        <v>133225.92</v>
      </c>
      <c r="N141" s="55">
        <v>419942.10000000003</v>
      </c>
      <c r="O141" s="17">
        <f t="shared" si="34"/>
        <v>1629670.21</v>
      </c>
    </row>
    <row r="142" spans="1:15" ht="26.25" customHeight="1" thickBot="1">
      <c r="A142" s="15"/>
      <c r="B142" s="47"/>
      <c r="C142" s="24">
        <f aca="true" t="shared" si="35" ref="C142:H142">SUM(C132:C141)</f>
        <v>40636.65</v>
      </c>
      <c r="D142" s="24">
        <f t="shared" si="35"/>
        <v>1531913.7</v>
      </c>
      <c r="E142" s="24">
        <f t="shared" si="35"/>
        <v>3024004.56</v>
      </c>
      <c r="F142" s="24">
        <f t="shared" si="35"/>
        <v>2804293.37</v>
      </c>
      <c r="G142" s="24">
        <f t="shared" si="35"/>
        <v>3927557.6599999997</v>
      </c>
      <c r="H142" s="24">
        <f t="shared" si="35"/>
        <v>4910793.19</v>
      </c>
      <c r="I142" s="27">
        <f aca="true" t="shared" si="36" ref="I142:O142">SUM(I132:I141)</f>
        <v>3068139.2399999998</v>
      </c>
      <c r="J142" s="27">
        <f t="shared" si="36"/>
        <v>6977078.4399999995</v>
      </c>
      <c r="K142" s="27">
        <f t="shared" si="36"/>
        <v>3996925.4899999998</v>
      </c>
      <c r="L142" s="27">
        <f t="shared" si="36"/>
        <v>5534697.699999999</v>
      </c>
      <c r="M142" s="27">
        <f t="shared" si="36"/>
        <v>4778972.4</v>
      </c>
      <c r="N142" s="27">
        <f>SUM(N132:N141)</f>
        <v>14628225.389999997</v>
      </c>
      <c r="O142" s="24">
        <f t="shared" si="36"/>
        <v>55223237.79</v>
      </c>
    </row>
    <row r="143" spans="1:15" ht="12" thickTop="1">
      <c r="A143" s="15"/>
      <c r="B143" s="47"/>
      <c r="C143" s="16"/>
      <c r="F143" s="7"/>
      <c r="G143" s="17"/>
      <c r="H143" s="17"/>
      <c r="I143" s="17"/>
      <c r="J143" s="17"/>
      <c r="K143" s="17"/>
      <c r="L143" s="17"/>
      <c r="M143" s="17"/>
      <c r="N143" s="55"/>
      <c r="O143" s="8"/>
    </row>
    <row r="144" spans="1:15" ht="22.5">
      <c r="A144" s="18" t="s">
        <v>185</v>
      </c>
      <c r="B144" s="48" t="s">
        <v>186</v>
      </c>
      <c r="C144" s="16"/>
      <c r="E144" s="17"/>
      <c r="F144" s="17"/>
      <c r="G144" s="17"/>
      <c r="H144" s="17"/>
      <c r="I144" s="17"/>
      <c r="J144" s="17"/>
      <c r="K144" s="17"/>
      <c r="L144" s="17"/>
      <c r="M144" s="17"/>
      <c r="N144" s="55"/>
      <c r="O144" s="8"/>
    </row>
    <row r="145" spans="1:15" ht="11.25">
      <c r="A145" s="15" t="s">
        <v>187</v>
      </c>
      <c r="B145" s="47" t="s">
        <v>188</v>
      </c>
      <c r="C145" s="16">
        <v>740597.52</v>
      </c>
      <c r="D145" s="8">
        <v>485801.05</v>
      </c>
      <c r="E145" s="17">
        <v>145118.18</v>
      </c>
      <c r="F145" s="17">
        <v>166613.65</v>
      </c>
      <c r="G145" s="17">
        <v>175263.67</v>
      </c>
      <c r="H145" s="17">
        <v>186769.08000000002</v>
      </c>
      <c r="I145" s="17">
        <v>143971.88</v>
      </c>
      <c r="J145" s="17">
        <v>137919.54</v>
      </c>
      <c r="K145" s="17">
        <v>124566.64</v>
      </c>
      <c r="L145" s="17">
        <v>133856.76</v>
      </c>
      <c r="M145" s="17">
        <v>157282.06</v>
      </c>
      <c r="N145" s="55">
        <v>234528.84</v>
      </c>
      <c r="O145" s="17">
        <f>SUM(C145:N145)</f>
        <v>2832288.8699999996</v>
      </c>
    </row>
    <row r="146" spans="1:15" ht="22.5">
      <c r="A146" s="7" t="s">
        <v>189</v>
      </c>
      <c r="B146" s="51" t="s">
        <v>190</v>
      </c>
      <c r="C146" s="28"/>
      <c r="D146" s="8">
        <v>178385.15</v>
      </c>
      <c r="E146" s="17"/>
      <c r="F146" s="17">
        <v>560922.41</v>
      </c>
      <c r="G146" s="17">
        <v>175222.52</v>
      </c>
      <c r="H146" s="17">
        <v>128758.84</v>
      </c>
      <c r="I146" s="17">
        <v>146433.64</v>
      </c>
      <c r="J146" s="17">
        <v>400198.29</v>
      </c>
      <c r="K146" s="17">
        <v>0</v>
      </c>
      <c r="L146" s="17">
        <v>131929.24</v>
      </c>
      <c r="M146" s="17">
        <v>254025.04</v>
      </c>
      <c r="N146" s="55">
        <v>132870.58</v>
      </c>
      <c r="O146" s="17">
        <f aca="true" t="shared" si="37" ref="O146:O151">SUM(C146:N146)</f>
        <v>2108745.71</v>
      </c>
    </row>
    <row r="147" spans="1:15" ht="22.5">
      <c r="A147" s="7" t="s">
        <v>418</v>
      </c>
      <c r="B147" s="51" t="s">
        <v>419</v>
      </c>
      <c r="C147" s="28"/>
      <c r="E147" s="17"/>
      <c r="F147" s="17"/>
      <c r="G147" s="17"/>
      <c r="H147" s="17"/>
      <c r="I147" s="17"/>
      <c r="J147" s="17"/>
      <c r="K147" s="17">
        <v>3188.84</v>
      </c>
      <c r="L147" s="17">
        <v>0</v>
      </c>
      <c r="M147" s="17">
        <v>0</v>
      </c>
      <c r="N147" s="55">
        <v>0</v>
      </c>
      <c r="O147" s="17">
        <f t="shared" si="37"/>
        <v>3188.84</v>
      </c>
    </row>
    <row r="148" spans="1:15" ht="11.25">
      <c r="A148" s="15" t="s">
        <v>191</v>
      </c>
      <c r="B148" s="49" t="s">
        <v>396</v>
      </c>
      <c r="C148" s="28"/>
      <c r="D148" s="8">
        <v>3894.38</v>
      </c>
      <c r="E148" s="17">
        <v>23001</v>
      </c>
      <c r="F148" s="17">
        <v>79121.61</v>
      </c>
      <c r="G148" s="17">
        <v>927735.9400000001</v>
      </c>
      <c r="H148" s="17">
        <v>231482.17</v>
      </c>
      <c r="I148" s="17">
        <v>116873.33</v>
      </c>
      <c r="J148" s="17">
        <v>12960.02</v>
      </c>
      <c r="K148" s="17">
        <v>2956.08</v>
      </c>
      <c r="L148" s="17">
        <v>25809.420000000002</v>
      </c>
      <c r="M148" s="17">
        <v>1994128.6</v>
      </c>
      <c r="N148" s="55">
        <v>260859.36000000002</v>
      </c>
      <c r="O148" s="17">
        <f t="shared" si="37"/>
        <v>3678821.91</v>
      </c>
    </row>
    <row r="149" spans="1:15" ht="11.25">
      <c r="A149" s="7" t="s">
        <v>192</v>
      </c>
      <c r="B149" s="49" t="s">
        <v>193</v>
      </c>
      <c r="C149" s="28"/>
      <c r="E149" s="17"/>
      <c r="F149" s="17"/>
      <c r="H149" s="17"/>
      <c r="I149" s="17">
        <v>0</v>
      </c>
      <c r="J149" s="17">
        <v>1416.36</v>
      </c>
      <c r="K149" s="17">
        <v>0</v>
      </c>
      <c r="L149" s="17">
        <v>0</v>
      </c>
      <c r="M149" s="17">
        <v>0</v>
      </c>
      <c r="N149" s="55">
        <v>0</v>
      </c>
      <c r="O149" s="17">
        <f t="shared" si="37"/>
        <v>1416.36</v>
      </c>
    </row>
    <row r="150" spans="1:15" ht="11.25">
      <c r="A150" s="7" t="s">
        <v>194</v>
      </c>
      <c r="B150" s="49" t="s">
        <v>195</v>
      </c>
      <c r="C150" s="28"/>
      <c r="E150" s="17">
        <v>260068.89</v>
      </c>
      <c r="F150" s="17">
        <v>1207501.34</v>
      </c>
      <c r="G150" s="17">
        <v>333.6</v>
      </c>
      <c r="H150" s="17">
        <v>0</v>
      </c>
      <c r="I150" s="17">
        <v>0</v>
      </c>
      <c r="J150" s="17">
        <v>2278</v>
      </c>
      <c r="K150" s="17">
        <v>0</v>
      </c>
      <c r="L150" s="17">
        <v>2181.65</v>
      </c>
      <c r="M150" s="17">
        <v>0</v>
      </c>
      <c r="N150" s="55">
        <v>29174.36</v>
      </c>
      <c r="O150" s="17">
        <f t="shared" si="37"/>
        <v>1501537.84</v>
      </c>
    </row>
    <row r="151" spans="1:15" ht="22.5">
      <c r="A151" s="15" t="s">
        <v>196</v>
      </c>
      <c r="B151" s="47" t="s">
        <v>197</v>
      </c>
      <c r="C151" s="16">
        <v>698816.69</v>
      </c>
      <c r="D151" s="8">
        <v>1378126.88</v>
      </c>
      <c r="E151" s="17"/>
      <c r="F151" s="17"/>
      <c r="G151" s="17">
        <v>771753.08</v>
      </c>
      <c r="H151" s="17">
        <v>745478.25</v>
      </c>
      <c r="I151" s="17">
        <v>701372.21</v>
      </c>
      <c r="J151" s="17">
        <v>774224.65</v>
      </c>
      <c r="K151" s="17">
        <v>697044.88</v>
      </c>
      <c r="L151" s="17">
        <v>782824.87</v>
      </c>
      <c r="M151" s="17">
        <v>739940.89</v>
      </c>
      <c r="N151" s="55">
        <v>754514.49</v>
      </c>
      <c r="O151" s="17">
        <f t="shared" si="37"/>
        <v>8044096.89</v>
      </c>
    </row>
    <row r="152" spans="1:15" ht="12" thickBot="1">
      <c r="A152" s="15"/>
      <c r="B152" s="47"/>
      <c r="C152" s="24">
        <f aca="true" t="shared" si="38" ref="C152:H152">SUM(C144:C151)</f>
        <v>1439414.21</v>
      </c>
      <c r="D152" s="24">
        <f t="shared" si="38"/>
        <v>2046207.46</v>
      </c>
      <c r="E152" s="24">
        <f t="shared" si="38"/>
        <v>428188.07</v>
      </c>
      <c r="F152" s="24">
        <f t="shared" si="38"/>
        <v>2014159.0100000002</v>
      </c>
      <c r="G152" s="24">
        <f t="shared" si="38"/>
        <v>2050308.81</v>
      </c>
      <c r="H152" s="24">
        <f t="shared" si="38"/>
        <v>1292488.34</v>
      </c>
      <c r="I152" s="24">
        <f aca="true" t="shared" si="39" ref="I152:O152">SUM(I144:I151)</f>
        <v>1108651.06</v>
      </c>
      <c r="J152" s="24">
        <f t="shared" si="39"/>
        <v>1328996.8599999999</v>
      </c>
      <c r="K152" s="24">
        <f t="shared" si="39"/>
        <v>827756.44</v>
      </c>
      <c r="L152" s="24">
        <f t="shared" si="39"/>
        <v>1076601.94</v>
      </c>
      <c r="M152" s="24">
        <f t="shared" si="39"/>
        <v>3145376.5900000003</v>
      </c>
      <c r="N152" s="24">
        <f>SUM(N144:N151)</f>
        <v>1411947.63</v>
      </c>
      <c r="O152" s="24">
        <f t="shared" si="39"/>
        <v>18170096.419999998</v>
      </c>
    </row>
    <row r="153" spans="1:15" ht="12" thickTop="1">
      <c r="A153" s="15"/>
      <c r="B153" s="47"/>
      <c r="C153" s="16"/>
      <c r="E153" s="17"/>
      <c r="F153" s="17"/>
      <c r="G153" s="17"/>
      <c r="H153" s="17"/>
      <c r="I153" s="17"/>
      <c r="J153" s="17"/>
      <c r="K153" s="17"/>
      <c r="L153" s="17"/>
      <c r="M153" s="17"/>
      <c r="N153" s="55"/>
      <c r="O153" s="8"/>
    </row>
    <row r="154" spans="1:15" ht="11.25">
      <c r="A154" s="15"/>
      <c r="B154" s="47"/>
      <c r="C154" s="16"/>
      <c r="E154" s="17"/>
      <c r="F154" s="17"/>
      <c r="G154" s="17"/>
      <c r="H154" s="17"/>
      <c r="I154" s="17"/>
      <c r="J154" s="17"/>
      <c r="K154" s="17"/>
      <c r="L154" s="17"/>
      <c r="M154" s="17"/>
      <c r="N154" s="55"/>
      <c r="O154" s="8"/>
    </row>
    <row r="155" spans="1:15" ht="22.5">
      <c r="A155" s="18" t="s">
        <v>198</v>
      </c>
      <c r="B155" s="48" t="s">
        <v>199</v>
      </c>
      <c r="C155" s="16"/>
      <c r="E155" s="17"/>
      <c r="F155" s="17"/>
      <c r="G155" s="17"/>
      <c r="H155" s="17"/>
      <c r="I155" s="17"/>
      <c r="J155" s="17"/>
      <c r="K155" s="17"/>
      <c r="L155" s="17"/>
      <c r="M155" s="17"/>
      <c r="N155" s="55"/>
      <c r="O155" s="8"/>
    </row>
    <row r="156" spans="1:15" ht="22.5">
      <c r="A156" s="15" t="s">
        <v>200</v>
      </c>
      <c r="B156" s="47" t="s">
        <v>201</v>
      </c>
      <c r="C156" s="16"/>
      <c r="D156" s="8">
        <v>254595.8</v>
      </c>
      <c r="E156" s="17">
        <v>364467.38</v>
      </c>
      <c r="F156" s="17">
        <v>741517.92</v>
      </c>
      <c r="G156" s="17">
        <v>465919.77</v>
      </c>
      <c r="H156" s="17">
        <v>432564.94</v>
      </c>
      <c r="I156" s="17">
        <v>320152.02</v>
      </c>
      <c r="J156" s="17">
        <v>211219.26</v>
      </c>
      <c r="K156" s="17">
        <v>301300.56</v>
      </c>
      <c r="L156" s="17">
        <v>367333.49</v>
      </c>
      <c r="M156" s="17">
        <v>234982.32</v>
      </c>
      <c r="N156" s="55">
        <v>1204378.66</v>
      </c>
      <c r="O156" s="17">
        <f>SUM(C156:N156)</f>
        <v>4898432.119999999</v>
      </c>
    </row>
    <row r="157" spans="1:15" ht="45">
      <c r="A157" s="15" t="s">
        <v>202</v>
      </c>
      <c r="B157" s="47" t="s">
        <v>203</v>
      </c>
      <c r="C157" s="16">
        <v>55</v>
      </c>
      <c r="D157" s="8">
        <v>76191.07</v>
      </c>
      <c r="E157" s="17">
        <v>107369.83</v>
      </c>
      <c r="F157" s="17">
        <v>149179.2</v>
      </c>
      <c r="G157" s="17">
        <v>217675.71</v>
      </c>
      <c r="H157" s="17">
        <v>243174.68</v>
      </c>
      <c r="I157" s="17">
        <v>286944.53</v>
      </c>
      <c r="J157" s="17">
        <v>114400.93</v>
      </c>
      <c r="K157" s="17">
        <v>400772</v>
      </c>
      <c r="L157" s="17">
        <v>281429.7</v>
      </c>
      <c r="M157" s="17">
        <v>228455.38</v>
      </c>
      <c r="N157" s="55">
        <v>738325.22</v>
      </c>
      <c r="O157" s="17">
        <f aca="true" t="shared" si="40" ref="O157:O164">SUM(C157:N157)</f>
        <v>2843973.25</v>
      </c>
    </row>
    <row r="158" spans="1:15" ht="45">
      <c r="A158" s="7" t="s">
        <v>204</v>
      </c>
      <c r="B158" s="51" t="s">
        <v>205</v>
      </c>
      <c r="C158" s="16"/>
      <c r="D158" s="8">
        <v>81896</v>
      </c>
      <c r="E158" s="17">
        <v>101954.56</v>
      </c>
      <c r="F158" s="17">
        <v>168358.96</v>
      </c>
      <c r="G158" s="17">
        <v>29405.03</v>
      </c>
      <c r="H158" s="17">
        <v>10170.2</v>
      </c>
      <c r="I158" s="17">
        <v>40989.42</v>
      </c>
      <c r="J158" s="17">
        <v>143246.76</v>
      </c>
      <c r="K158" s="17">
        <v>62827.88</v>
      </c>
      <c r="L158" s="17">
        <v>18009.02</v>
      </c>
      <c r="M158" s="17">
        <v>60252.12</v>
      </c>
      <c r="N158" s="55">
        <v>1180503.97</v>
      </c>
      <c r="O158" s="17">
        <f t="shared" si="40"/>
        <v>1897613.92</v>
      </c>
    </row>
    <row r="159" spans="1:15" ht="11.25">
      <c r="A159" s="7" t="s">
        <v>206</v>
      </c>
      <c r="B159" s="49" t="s">
        <v>207</v>
      </c>
      <c r="C159" s="16"/>
      <c r="E159" s="17"/>
      <c r="F159" s="17">
        <v>10057.2</v>
      </c>
      <c r="G159" s="17">
        <v>0</v>
      </c>
      <c r="H159" s="17">
        <v>0</v>
      </c>
      <c r="I159" s="17">
        <v>0</v>
      </c>
      <c r="J159" s="17">
        <v>23668.64</v>
      </c>
      <c r="K159" s="17">
        <v>1276</v>
      </c>
      <c r="L159" s="17">
        <v>4767.6</v>
      </c>
      <c r="M159" s="17">
        <v>1451</v>
      </c>
      <c r="N159" s="55">
        <v>94408.92</v>
      </c>
      <c r="O159" s="17">
        <f t="shared" si="40"/>
        <v>135629.36</v>
      </c>
    </row>
    <row r="160" spans="1:15" ht="22.5">
      <c r="A160" s="15" t="s">
        <v>208</v>
      </c>
      <c r="B160" s="47" t="s">
        <v>209</v>
      </c>
      <c r="C160" s="16"/>
      <c r="D160" s="8">
        <v>323985.23</v>
      </c>
      <c r="E160" s="17">
        <v>1802734.07</v>
      </c>
      <c r="F160" s="17">
        <v>2472422.89</v>
      </c>
      <c r="G160" s="17">
        <v>2371192.69</v>
      </c>
      <c r="H160" s="17">
        <v>1949028.73</v>
      </c>
      <c r="I160" s="17">
        <v>1935150.55</v>
      </c>
      <c r="J160" s="17">
        <v>870478.1</v>
      </c>
      <c r="K160" s="17">
        <v>1875632.29</v>
      </c>
      <c r="L160" s="17">
        <v>2065854.9000000001</v>
      </c>
      <c r="M160" s="17">
        <v>1485930.99</v>
      </c>
      <c r="N160" s="55">
        <v>5154997.08</v>
      </c>
      <c r="O160" s="17">
        <f t="shared" si="40"/>
        <v>22307407.520000003</v>
      </c>
    </row>
    <row r="161" spans="1:15" ht="11.25">
      <c r="A161" s="7" t="s">
        <v>210</v>
      </c>
      <c r="B161" s="49" t="s">
        <v>211</v>
      </c>
      <c r="C161" s="16"/>
      <c r="E161" s="17"/>
      <c r="F161" s="17">
        <v>313.2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55">
        <v>0</v>
      </c>
      <c r="O161" s="17">
        <f t="shared" si="40"/>
        <v>313.2</v>
      </c>
    </row>
    <row r="162" spans="1:15" ht="33.75">
      <c r="A162" s="7" t="s">
        <v>212</v>
      </c>
      <c r="B162" s="51" t="s">
        <v>213</v>
      </c>
      <c r="C162" s="16">
        <v>1009574.68</v>
      </c>
      <c r="D162" s="8">
        <v>3056527.88</v>
      </c>
      <c r="E162" s="17">
        <v>1367339.99</v>
      </c>
      <c r="F162" s="17">
        <v>4121591.23</v>
      </c>
      <c r="G162" s="17">
        <v>3999076.3000000003</v>
      </c>
      <c r="H162" s="17">
        <v>2619184.64</v>
      </c>
      <c r="I162" s="17">
        <v>2461095.15</v>
      </c>
      <c r="J162" s="17">
        <v>2099843.66</v>
      </c>
      <c r="K162" s="17">
        <v>1932570.81</v>
      </c>
      <c r="L162" s="17">
        <v>2808646.95</v>
      </c>
      <c r="M162" s="17">
        <v>1834817.4100000001</v>
      </c>
      <c r="N162" s="55">
        <v>8688358.42</v>
      </c>
      <c r="O162" s="17">
        <f t="shared" si="40"/>
        <v>35998627.12</v>
      </c>
    </row>
    <row r="163" spans="1:15" ht="22.5">
      <c r="A163" s="15" t="s">
        <v>214</v>
      </c>
      <c r="B163" s="47" t="s">
        <v>215</v>
      </c>
      <c r="C163" s="16">
        <v>6187.72</v>
      </c>
      <c r="D163" s="8">
        <v>3274063.9</v>
      </c>
      <c r="E163" s="17">
        <v>4751846.24</v>
      </c>
      <c r="F163" s="17">
        <v>4141310.4</v>
      </c>
      <c r="G163" s="17">
        <v>3440350.34</v>
      </c>
      <c r="H163" s="17">
        <v>3444117.39</v>
      </c>
      <c r="I163" s="17">
        <v>3004553.7</v>
      </c>
      <c r="J163" s="17">
        <v>1361540.58</v>
      </c>
      <c r="K163" s="17">
        <v>3293682.35</v>
      </c>
      <c r="L163" s="17">
        <v>3529767.2800000003</v>
      </c>
      <c r="M163" s="17">
        <v>3067350.64</v>
      </c>
      <c r="N163" s="55">
        <v>8436494.92</v>
      </c>
      <c r="O163" s="17">
        <f t="shared" si="40"/>
        <v>41751265.46</v>
      </c>
    </row>
    <row r="164" spans="1:15" ht="11.25">
      <c r="A164" s="7" t="s">
        <v>216</v>
      </c>
      <c r="B164" s="49" t="s">
        <v>217</v>
      </c>
      <c r="C164" s="16"/>
      <c r="D164" s="8">
        <v>69624.92</v>
      </c>
      <c r="E164" s="17">
        <v>188860.34</v>
      </c>
      <c r="F164" s="17">
        <v>112494.93000000001</v>
      </c>
      <c r="G164" s="17">
        <v>73117.93</v>
      </c>
      <c r="H164" s="17">
        <v>246030.69</v>
      </c>
      <c r="I164" s="17">
        <v>15343.720000000001</v>
      </c>
      <c r="J164" s="17">
        <v>205027.03</v>
      </c>
      <c r="K164" s="17">
        <v>17630.63</v>
      </c>
      <c r="L164" s="17">
        <v>144641.73</v>
      </c>
      <c r="M164" s="17">
        <v>90709.46</v>
      </c>
      <c r="N164" s="55">
        <v>121412.55</v>
      </c>
      <c r="O164" s="17">
        <f t="shared" si="40"/>
        <v>1284893.9300000002</v>
      </c>
    </row>
    <row r="165" spans="1:15" ht="12" thickBot="1">
      <c r="A165" s="15"/>
      <c r="B165" s="47"/>
      <c r="C165" s="24">
        <f aca="true" t="shared" si="41" ref="C165:H165">SUM(C155:C164)</f>
        <v>1015817.4</v>
      </c>
      <c r="D165" s="24">
        <f t="shared" si="41"/>
        <v>7136884.8</v>
      </c>
      <c r="E165" s="24">
        <f t="shared" si="41"/>
        <v>8684572.41</v>
      </c>
      <c r="F165" s="24">
        <f t="shared" si="41"/>
        <v>11917245.93</v>
      </c>
      <c r="G165" s="24">
        <f t="shared" si="41"/>
        <v>10596737.77</v>
      </c>
      <c r="H165" s="24">
        <f t="shared" si="41"/>
        <v>8944271.27</v>
      </c>
      <c r="I165" s="24">
        <f aca="true" t="shared" si="42" ref="I165:O165">SUM(I155:I164)</f>
        <v>8064229.09</v>
      </c>
      <c r="J165" s="24">
        <f t="shared" si="42"/>
        <v>5029424.96</v>
      </c>
      <c r="K165" s="24">
        <f t="shared" si="42"/>
        <v>7885692.5200000005</v>
      </c>
      <c r="L165" s="24">
        <f t="shared" si="42"/>
        <v>9220450.670000002</v>
      </c>
      <c r="M165" s="24">
        <f t="shared" si="42"/>
        <v>7003949.32</v>
      </c>
      <c r="N165" s="24">
        <f>SUM(N155:N164)</f>
        <v>25618879.74</v>
      </c>
      <c r="O165" s="24">
        <f t="shared" si="42"/>
        <v>111118155.88</v>
      </c>
    </row>
    <row r="166" spans="1:15" ht="12" thickTop="1">
      <c r="A166" s="15"/>
      <c r="B166" s="47"/>
      <c r="C166" s="16"/>
      <c r="E166" s="17"/>
      <c r="F166" s="17"/>
      <c r="G166" s="17"/>
      <c r="H166" s="17"/>
      <c r="I166" s="17"/>
      <c r="J166" s="17"/>
      <c r="K166" s="17"/>
      <c r="L166" s="17"/>
      <c r="M166" s="17"/>
      <c r="N166" s="55"/>
      <c r="O166" s="8"/>
    </row>
    <row r="167" spans="1:15" ht="22.5">
      <c r="A167" s="18" t="s">
        <v>218</v>
      </c>
      <c r="B167" s="48" t="s">
        <v>219</v>
      </c>
      <c r="C167" s="16"/>
      <c r="E167" s="17"/>
      <c r="F167" s="17"/>
      <c r="G167" s="17"/>
      <c r="H167" s="17"/>
      <c r="I167" s="17"/>
      <c r="J167" s="17"/>
      <c r="K167" s="17"/>
      <c r="L167" s="17"/>
      <c r="M167" s="17"/>
      <c r="N167" s="55"/>
      <c r="O167" s="8"/>
    </row>
    <row r="168" spans="1:15" ht="45">
      <c r="A168" s="15" t="s">
        <v>220</v>
      </c>
      <c r="B168" s="47" t="s">
        <v>221</v>
      </c>
      <c r="C168" s="16">
        <v>10233.75</v>
      </c>
      <c r="D168" s="8">
        <v>1122681.28</v>
      </c>
      <c r="E168" s="17">
        <v>1423465.97</v>
      </c>
      <c r="F168" s="17">
        <v>1242208.84</v>
      </c>
      <c r="G168" s="17">
        <v>1343192.59</v>
      </c>
      <c r="H168" s="17">
        <v>1772132.8</v>
      </c>
      <c r="I168" s="17">
        <v>1738542.21</v>
      </c>
      <c r="J168" s="17">
        <v>874534.74</v>
      </c>
      <c r="K168" s="17">
        <v>1375663.07</v>
      </c>
      <c r="L168" s="17">
        <v>2198223.11</v>
      </c>
      <c r="M168" s="17">
        <v>2392847.14</v>
      </c>
      <c r="N168" s="55">
        <v>7537528.53</v>
      </c>
      <c r="O168" s="17">
        <f>SUM(C168:N168)</f>
        <v>23031254.03</v>
      </c>
    </row>
    <row r="169" spans="1:15" ht="33.75">
      <c r="A169" s="15" t="s">
        <v>222</v>
      </c>
      <c r="B169" s="47" t="s">
        <v>223</v>
      </c>
      <c r="C169" s="16">
        <v>0</v>
      </c>
      <c r="E169" s="17">
        <v>0</v>
      </c>
      <c r="F169" s="17">
        <v>0</v>
      </c>
      <c r="G169" s="17"/>
      <c r="H169" s="17">
        <v>0</v>
      </c>
      <c r="I169" s="17"/>
      <c r="J169" s="17"/>
      <c r="K169" s="17">
        <v>0</v>
      </c>
      <c r="L169" s="17">
        <v>0</v>
      </c>
      <c r="M169" s="17">
        <v>0</v>
      </c>
      <c r="N169" s="55">
        <v>0</v>
      </c>
      <c r="O169" s="17">
        <f>SUM(C169:N169)</f>
        <v>0</v>
      </c>
    </row>
    <row r="170" spans="1:15" ht="11.25">
      <c r="A170" s="15" t="s">
        <v>224</v>
      </c>
      <c r="B170" s="47" t="s">
        <v>225</v>
      </c>
      <c r="C170" s="16"/>
      <c r="D170" s="8">
        <v>34.1</v>
      </c>
      <c r="E170" s="17">
        <v>129</v>
      </c>
      <c r="F170" s="17">
        <v>182</v>
      </c>
      <c r="G170" s="17">
        <v>271.35</v>
      </c>
      <c r="H170" s="17">
        <v>224</v>
      </c>
      <c r="I170" s="17">
        <v>289.5</v>
      </c>
      <c r="J170" s="17">
        <v>198.5</v>
      </c>
      <c r="K170" s="17">
        <v>0</v>
      </c>
      <c r="L170" s="17">
        <v>180</v>
      </c>
      <c r="M170" s="17">
        <v>272</v>
      </c>
      <c r="N170" s="55">
        <v>112.5</v>
      </c>
      <c r="O170" s="17">
        <f>SUM(C170:N170)</f>
        <v>1892.95</v>
      </c>
    </row>
    <row r="171" spans="1:15" ht="33.75">
      <c r="A171" s="15" t="s">
        <v>382</v>
      </c>
      <c r="B171" s="47" t="s">
        <v>383</v>
      </c>
      <c r="C171" s="16"/>
      <c r="D171" s="8">
        <v>168440.8</v>
      </c>
      <c r="E171" s="17">
        <v>60987.55</v>
      </c>
      <c r="F171" s="17">
        <v>30160</v>
      </c>
      <c r="G171" s="17">
        <v>80308</v>
      </c>
      <c r="H171" s="17">
        <v>24360</v>
      </c>
      <c r="I171" s="17">
        <v>49880</v>
      </c>
      <c r="J171" s="17">
        <v>23200</v>
      </c>
      <c r="K171" s="17">
        <v>49880</v>
      </c>
      <c r="L171" s="17">
        <v>20880</v>
      </c>
      <c r="M171" s="17">
        <v>40136</v>
      </c>
      <c r="N171" s="55">
        <v>64960</v>
      </c>
      <c r="O171" s="17">
        <f>SUM(C171:N171)</f>
        <v>613192.35</v>
      </c>
    </row>
    <row r="172" spans="1:15" ht="12" thickBot="1">
      <c r="A172" s="15"/>
      <c r="B172" s="47"/>
      <c r="C172" s="24">
        <f>SUM(C167:C170)</f>
        <v>10233.75</v>
      </c>
      <c r="D172" s="24">
        <f aca="true" t="shared" si="43" ref="D172:O172">SUM(D167:D171)</f>
        <v>1291156.1800000002</v>
      </c>
      <c r="E172" s="24">
        <f t="shared" si="43"/>
        <v>1484582.52</v>
      </c>
      <c r="F172" s="24">
        <f t="shared" si="43"/>
        <v>1272550.84</v>
      </c>
      <c r="G172" s="24">
        <f t="shared" si="43"/>
        <v>1423771.9400000002</v>
      </c>
      <c r="H172" s="24">
        <f t="shared" si="43"/>
        <v>1796716.8</v>
      </c>
      <c r="I172" s="24">
        <f t="shared" si="43"/>
        <v>1788711.71</v>
      </c>
      <c r="J172" s="24">
        <f>SUM(J167:J171)</f>
        <v>897933.24</v>
      </c>
      <c r="K172" s="24">
        <f>SUM(K167:K171)</f>
        <v>1425543.07</v>
      </c>
      <c r="L172" s="24">
        <f>SUM(L167:L171)</f>
        <v>2219283.11</v>
      </c>
      <c r="M172" s="24">
        <f>SUM(M167:M171)</f>
        <v>2433255.14</v>
      </c>
      <c r="N172" s="24">
        <f>SUM(N167:N171)</f>
        <v>7602601.03</v>
      </c>
      <c r="O172" s="24">
        <f t="shared" si="43"/>
        <v>23646339.330000002</v>
      </c>
    </row>
    <row r="173" spans="1:15" ht="12" thickTop="1">
      <c r="A173" s="15"/>
      <c r="B173" s="47"/>
      <c r="C173" s="25"/>
      <c r="F173" s="7"/>
      <c r="L173" s="17"/>
      <c r="M173" s="17"/>
      <c r="N173" s="55"/>
      <c r="O173" s="8"/>
    </row>
    <row r="174" spans="1:15" ht="11.25">
      <c r="A174" s="18" t="s">
        <v>226</v>
      </c>
      <c r="B174" s="48" t="s">
        <v>227</v>
      </c>
      <c r="C174" s="16"/>
      <c r="E174" s="17"/>
      <c r="F174" s="17"/>
      <c r="G174" s="17"/>
      <c r="H174" s="17"/>
      <c r="I174" s="17"/>
      <c r="J174" s="17"/>
      <c r="K174" s="17"/>
      <c r="L174" s="17"/>
      <c r="M174" s="17"/>
      <c r="N174" s="55"/>
      <c r="O174" s="8"/>
    </row>
    <row r="175" spans="1:15" ht="11.25">
      <c r="A175" s="15" t="s">
        <v>228</v>
      </c>
      <c r="B175" s="47" t="s">
        <v>229</v>
      </c>
      <c r="C175" s="16">
        <v>0</v>
      </c>
      <c r="D175" s="8">
        <v>127411.78</v>
      </c>
      <c r="E175" s="17">
        <v>155208.04</v>
      </c>
      <c r="F175" s="17">
        <v>229166.76</v>
      </c>
      <c r="G175" s="17">
        <v>193555.46</v>
      </c>
      <c r="H175" s="17">
        <v>275517.7</v>
      </c>
      <c r="I175" s="17">
        <v>325900.4</v>
      </c>
      <c r="J175" s="17">
        <v>190559.22</v>
      </c>
      <c r="K175" s="17">
        <v>192725.76</v>
      </c>
      <c r="L175" s="17">
        <v>291994.91</v>
      </c>
      <c r="M175" s="17">
        <v>406108.06</v>
      </c>
      <c r="N175" s="55">
        <v>739261.35</v>
      </c>
      <c r="O175" s="8">
        <f>SUM(C175:N175)</f>
        <v>3127409.44</v>
      </c>
    </row>
    <row r="176" spans="1:15" ht="11.25">
      <c r="A176" s="15" t="s">
        <v>230</v>
      </c>
      <c r="B176" s="47" t="s">
        <v>231</v>
      </c>
      <c r="C176" s="16"/>
      <c r="D176" s="8">
        <v>16558</v>
      </c>
      <c r="E176" s="17">
        <v>14482</v>
      </c>
      <c r="F176" s="17">
        <v>19999.85</v>
      </c>
      <c r="G176" s="17">
        <v>19537.02</v>
      </c>
      <c r="H176" s="17">
        <v>21999.93</v>
      </c>
      <c r="I176" s="17">
        <v>39231.5</v>
      </c>
      <c r="J176" s="17">
        <v>23017</v>
      </c>
      <c r="K176" s="17">
        <v>20379</v>
      </c>
      <c r="L176" s="17">
        <v>21835.78</v>
      </c>
      <c r="M176" s="17">
        <v>43449.08</v>
      </c>
      <c r="N176" s="55">
        <v>131567.87</v>
      </c>
      <c r="O176" s="8">
        <f>SUM(C176:N176)</f>
        <v>372057.02999999997</v>
      </c>
    </row>
    <row r="177" spans="1:15" ht="11.25">
      <c r="A177" s="15" t="s">
        <v>232</v>
      </c>
      <c r="B177" s="47" t="s">
        <v>233</v>
      </c>
      <c r="C177" s="16">
        <v>6840.4</v>
      </c>
      <c r="D177" s="8">
        <v>85897.45</v>
      </c>
      <c r="E177" s="17">
        <v>72779.38</v>
      </c>
      <c r="F177" s="17">
        <v>95241.90000000001</v>
      </c>
      <c r="G177" s="17">
        <v>90066.14</v>
      </c>
      <c r="H177" s="17">
        <v>157017.55</v>
      </c>
      <c r="I177" s="17">
        <v>233440.26</v>
      </c>
      <c r="J177" s="17">
        <v>133599.92</v>
      </c>
      <c r="K177" s="17">
        <v>142420.8</v>
      </c>
      <c r="L177" s="17">
        <v>77509.78</v>
      </c>
      <c r="M177" s="17">
        <v>201619.46</v>
      </c>
      <c r="N177" s="55">
        <v>387721.45</v>
      </c>
      <c r="O177" s="8">
        <f>SUM(C177:N177)</f>
        <v>1684154.49</v>
      </c>
    </row>
    <row r="178" spans="1:15" ht="11.25">
      <c r="A178" s="7" t="s">
        <v>234</v>
      </c>
      <c r="B178" s="49" t="s">
        <v>235</v>
      </c>
      <c r="C178" s="16"/>
      <c r="E178" s="17"/>
      <c r="F178" s="17">
        <v>29399.24</v>
      </c>
      <c r="G178" s="17">
        <v>12953.800000000001</v>
      </c>
      <c r="H178" s="17">
        <v>44897.6</v>
      </c>
      <c r="I178" s="17">
        <v>55383.590000000004</v>
      </c>
      <c r="J178" s="17">
        <v>88146.5</v>
      </c>
      <c r="K178" s="17">
        <v>28776.66</v>
      </c>
      <c r="L178" s="17">
        <v>14532.79</v>
      </c>
      <c r="M178" s="17">
        <v>70585.11</v>
      </c>
      <c r="N178" s="55">
        <v>165367.66</v>
      </c>
      <c r="O178" s="8">
        <f>SUM(C178:N178)</f>
        <v>510042.94999999995</v>
      </c>
    </row>
    <row r="179" spans="1:15" ht="11.25">
      <c r="A179" s="15" t="s">
        <v>384</v>
      </c>
      <c r="B179" s="49" t="s">
        <v>385</v>
      </c>
      <c r="C179" s="16"/>
      <c r="D179" s="8">
        <v>789</v>
      </c>
      <c r="E179" s="17"/>
      <c r="F179" s="17">
        <v>444</v>
      </c>
      <c r="G179" s="17">
        <v>0</v>
      </c>
      <c r="H179" s="17">
        <v>2783</v>
      </c>
      <c r="I179" s="17"/>
      <c r="J179" s="17">
        <v>1971.6</v>
      </c>
      <c r="K179" s="17"/>
      <c r="L179" s="17">
        <v>0</v>
      </c>
      <c r="M179" s="17">
        <v>2556.9</v>
      </c>
      <c r="N179" s="55">
        <v>2659.5</v>
      </c>
      <c r="O179" s="8">
        <f>SUM(C179:N179)</f>
        <v>11204</v>
      </c>
    </row>
    <row r="180" spans="1:15" ht="12" thickBot="1">
      <c r="A180" s="15"/>
      <c r="B180" s="47"/>
      <c r="C180" s="24">
        <f>SUM(C174:C177)</f>
        <v>6840.4</v>
      </c>
      <c r="D180" s="24">
        <f aca="true" t="shared" si="44" ref="D180:O180">SUM(D174:D179)</f>
        <v>230656.22999999998</v>
      </c>
      <c r="E180" s="24">
        <f t="shared" si="44"/>
        <v>242469.42</v>
      </c>
      <c r="F180" s="24">
        <f t="shared" si="44"/>
        <v>374251.75</v>
      </c>
      <c r="G180" s="24">
        <f t="shared" si="44"/>
        <v>316112.42</v>
      </c>
      <c r="H180" s="24">
        <f t="shared" si="44"/>
        <v>502215.77999999997</v>
      </c>
      <c r="I180" s="24">
        <f t="shared" si="44"/>
        <v>653955.75</v>
      </c>
      <c r="J180" s="24">
        <f t="shared" si="44"/>
        <v>437294.24</v>
      </c>
      <c r="K180" s="24">
        <f t="shared" si="44"/>
        <v>384302.22</v>
      </c>
      <c r="L180" s="24">
        <f t="shared" si="44"/>
        <v>405873.25999999995</v>
      </c>
      <c r="M180" s="24">
        <f t="shared" si="44"/>
        <v>724318.61</v>
      </c>
      <c r="N180" s="24">
        <f t="shared" si="44"/>
        <v>1426577.8299999998</v>
      </c>
      <c r="O180" s="24">
        <f t="shared" si="44"/>
        <v>5704867.91</v>
      </c>
    </row>
    <row r="181" spans="1:15" ht="12" thickTop="1">
      <c r="A181" s="15"/>
      <c r="B181" s="47"/>
      <c r="C181" s="25"/>
      <c r="E181" s="17"/>
      <c r="F181" s="7"/>
      <c r="G181" s="17"/>
      <c r="H181" s="17"/>
      <c r="I181" s="17"/>
      <c r="J181" s="17"/>
      <c r="K181" s="17"/>
      <c r="L181" s="17"/>
      <c r="M181" s="17"/>
      <c r="N181" s="55"/>
      <c r="O181" s="8"/>
    </row>
    <row r="182" spans="1:15" ht="11.25">
      <c r="A182" s="18" t="s">
        <v>236</v>
      </c>
      <c r="B182" s="48" t="s">
        <v>237</v>
      </c>
      <c r="C182" s="16"/>
      <c r="E182" s="17"/>
      <c r="F182" s="17"/>
      <c r="G182" s="17"/>
      <c r="H182" s="17"/>
      <c r="I182" s="17"/>
      <c r="J182" s="17"/>
      <c r="K182" s="17"/>
      <c r="L182" s="17"/>
      <c r="M182" s="17"/>
      <c r="N182" s="55"/>
      <c r="O182" s="8"/>
    </row>
    <row r="183" spans="1:15" ht="11.25">
      <c r="A183" s="15" t="s">
        <v>238</v>
      </c>
      <c r="B183" s="47" t="s">
        <v>239</v>
      </c>
      <c r="C183" s="16">
        <v>1565.76</v>
      </c>
      <c r="D183" s="8">
        <v>108140.81</v>
      </c>
      <c r="E183" s="17">
        <v>143304.28</v>
      </c>
      <c r="F183" s="17">
        <v>178678.35</v>
      </c>
      <c r="G183" s="17">
        <v>172974.14</v>
      </c>
      <c r="H183" s="17">
        <v>221991.68</v>
      </c>
      <c r="I183" s="17">
        <v>177279.37</v>
      </c>
      <c r="J183" s="17">
        <v>1034326.46</v>
      </c>
      <c r="K183" s="17">
        <v>1251730.19</v>
      </c>
      <c r="L183" s="17">
        <v>1241353.35</v>
      </c>
      <c r="M183" s="17">
        <v>704654.21</v>
      </c>
      <c r="N183" s="55">
        <v>2721022.5</v>
      </c>
      <c r="O183" s="8">
        <f>SUM(C183:N183)</f>
        <v>7957021.100000001</v>
      </c>
    </row>
    <row r="184" spans="1:15" ht="11.25">
      <c r="A184" s="15" t="s">
        <v>240</v>
      </c>
      <c r="B184" s="47" t="s">
        <v>241</v>
      </c>
      <c r="C184" s="16"/>
      <c r="D184" s="8">
        <v>202560.96</v>
      </c>
      <c r="E184" s="17">
        <v>194221.65</v>
      </c>
      <c r="F184" s="17">
        <v>63547.04</v>
      </c>
      <c r="G184" s="17">
        <v>539001.91</v>
      </c>
      <c r="H184" s="17">
        <v>94979.27</v>
      </c>
      <c r="I184" s="17">
        <v>99362.27</v>
      </c>
      <c r="J184" s="17">
        <v>25863.8</v>
      </c>
      <c r="K184" s="17">
        <v>11431.96</v>
      </c>
      <c r="L184" s="17">
        <v>33676</v>
      </c>
      <c r="M184" s="17">
        <v>1856</v>
      </c>
      <c r="N184" s="55">
        <v>2798494.68</v>
      </c>
      <c r="O184" s="8">
        <f>SUM(C184:N184)</f>
        <v>4064995.54</v>
      </c>
    </row>
    <row r="185" spans="1:15" ht="11.25">
      <c r="A185" s="15" t="s">
        <v>242</v>
      </c>
      <c r="B185" s="47" t="s">
        <v>243</v>
      </c>
      <c r="C185" s="16">
        <v>19348.8</v>
      </c>
      <c r="D185" s="8">
        <v>13289.4</v>
      </c>
      <c r="E185" s="17"/>
      <c r="F185" s="17">
        <v>6783</v>
      </c>
      <c r="G185" s="17">
        <v>61033.4</v>
      </c>
      <c r="H185" s="17">
        <v>179818.11000000002</v>
      </c>
      <c r="I185" s="17">
        <v>33106.4</v>
      </c>
      <c r="J185" s="17">
        <v>900</v>
      </c>
      <c r="K185" s="17">
        <v>23000</v>
      </c>
      <c r="L185" s="17">
        <v>40560</v>
      </c>
      <c r="M185" s="17">
        <v>251717.5</v>
      </c>
      <c r="N185" s="55">
        <v>287765.6</v>
      </c>
      <c r="O185" s="8">
        <f>SUM(C185:N185)</f>
        <v>917322.2100000001</v>
      </c>
    </row>
    <row r="186" spans="1:15" ht="11.25">
      <c r="A186" s="7" t="s">
        <v>391</v>
      </c>
      <c r="B186" s="49" t="s">
        <v>401</v>
      </c>
      <c r="C186" s="16"/>
      <c r="E186" s="17">
        <v>2320</v>
      </c>
      <c r="F186" s="17"/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55">
        <v>0</v>
      </c>
      <c r="O186" s="8">
        <f>SUM(C186:N186)</f>
        <v>2320</v>
      </c>
    </row>
    <row r="187" spans="1:15" ht="12" thickBot="1">
      <c r="A187" s="15"/>
      <c r="B187" s="47"/>
      <c r="C187" s="24">
        <f>SUM(C182:C185)</f>
        <v>20914.559999999998</v>
      </c>
      <c r="D187" s="24">
        <f>SUM(D182:D185)</f>
        <v>323991.17000000004</v>
      </c>
      <c r="E187" s="24">
        <f aca="true" t="shared" si="45" ref="E187:O187">SUM(E182:E186)</f>
        <v>339845.93</v>
      </c>
      <c r="F187" s="24">
        <f t="shared" si="45"/>
        <v>249008.39</v>
      </c>
      <c r="G187" s="24">
        <f t="shared" si="45"/>
        <v>773009.4500000001</v>
      </c>
      <c r="H187" s="24">
        <f t="shared" si="45"/>
        <v>496789.06000000006</v>
      </c>
      <c r="I187" s="24">
        <f t="shared" si="45"/>
        <v>309748.04000000004</v>
      </c>
      <c r="J187" s="24">
        <f>SUM(J182:J186)</f>
        <v>1061090.26</v>
      </c>
      <c r="K187" s="24">
        <f>SUM(K182:K186)</f>
        <v>1286162.15</v>
      </c>
      <c r="L187" s="24">
        <f>SUM(L182:L186)</f>
        <v>1315589.35</v>
      </c>
      <c r="M187" s="24">
        <f>SUM(M182:M186)</f>
        <v>958227.71</v>
      </c>
      <c r="N187" s="24">
        <f>SUM(N182:N186)</f>
        <v>5807282.779999999</v>
      </c>
      <c r="O187" s="24">
        <f t="shared" si="45"/>
        <v>12941658.850000001</v>
      </c>
    </row>
    <row r="188" spans="1:15" ht="12" thickTop="1">
      <c r="A188" s="15"/>
      <c r="B188" s="47"/>
      <c r="C188" s="25"/>
      <c r="E188" s="7"/>
      <c r="F188" s="17"/>
      <c r="G188" s="17"/>
      <c r="H188" s="17"/>
      <c r="I188" s="17"/>
      <c r="J188" s="17"/>
      <c r="K188" s="17"/>
      <c r="L188" s="17"/>
      <c r="M188" s="17"/>
      <c r="N188" s="55"/>
      <c r="O188" s="8"/>
    </row>
    <row r="189" spans="1:15" ht="11.25">
      <c r="A189" s="15" t="s">
        <v>244</v>
      </c>
      <c r="B189" s="47" t="s">
        <v>245</v>
      </c>
      <c r="C189" s="16"/>
      <c r="E189" s="17"/>
      <c r="F189" s="17"/>
      <c r="G189" s="17"/>
      <c r="H189" s="17"/>
      <c r="I189" s="17"/>
      <c r="J189" s="17"/>
      <c r="K189" s="17"/>
      <c r="L189" s="17"/>
      <c r="M189" s="17"/>
      <c r="N189" s="55"/>
      <c r="O189" s="8"/>
    </row>
    <row r="190" spans="1:15" ht="11.25">
      <c r="A190" s="15" t="s">
        <v>246</v>
      </c>
      <c r="B190" s="47" t="s">
        <v>247</v>
      </c>
      <c r="C190" s="16">
        <v>0</v>
      </c>
      <c r="D190" s="8">
        <v>216464</v>
      </c>
      <c r="E190" s="17">
        <v>13235</v>
      </c>
      <c r="F190" s="17">
        <v>369706</v>
      </c>
      <c r="G190" s="17">
        <v>182833.82</v>
      </c>
      <c r="H190" s="17">
        <v>228355.4</v>
      </c>
      <c r="I190" s="17">
        <v>276735.73</v>
      </c>
      <c r="J190" s="17">
        <v>-9967.5</v>
      </c>
      <c r="K190" s="17">
        <v>29804.81</v>
      </c>
      <c r="L190" s="17">
        <v>18683</v>
      </c>
      <c r="M190" s="17">
        <v>4554</v>
      </c>
      <c r="N190" s="55">
        <v>22907.55</v>
      </c>
      <c r="O190" s="8">
        <f>SUM(C190:N190)</f>
        <v>1353311.8100000003</v>
      </c>
    </row>
    <row r="191" spans="1:15" ht="18.75" customHeight="1">
      <c r="A191" s="15" t="s">
        <v>248</v>
      </c>
      <c r="B191" s="47" t="s">
        <v>249</v>
      </c>
      <c r="C191" s="16"/>
      <c r="E191" s="17"/>
      <c r="F191" s="17"/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55">
        <v>0</v>
      </c>
      <c r="O191" s="8">
        <f>SUM(C191:N191)</f>
        <v>0</v>
      </c>
    </row>
    <row r="192" spans="1:15" ht="11.25">
      <c r="A192" s="7" t="s">
        <v>250</v>
      </c>
      <c r="B192" s="49" t="s">
        <v>251</v>
      </c>
      <c r="C192" s="16"/>
      <c r="D192" s="8">
        <v>1148</v>
      </c>
      <c r="E192" s="17">
        <v>8503</v>
      </c>
      <c r="F192" s="17"/>
      <c r="G192" s="17">
        <v>0</v>
      </c>
      <c r="H192" s="17">
        <v>0</v>
      </c>
      <c r="I192" s="17">
        <v>1016</v>
      </c>
      <c r="J192" s="17">
        <v>4026.36</v>
      </c>
      <c r="K192" s="17">
        <v>0</v>
      </c>
      <c r="L192" s="17">
        <v>0</v>
      </c>
      <c r="M192" s="17">
        <v>0</v>
      </c>
      <c r="N192" s="55">
        <v>0</v>
      </c>
      <c r="O192" s="8">
        <f>SUM(C192:N192)</f>
        <v>14693.36</v>
      </c>
    </row>
    <row r="193" spans="1:15" ht="22.5">
      <c r="A193" s="15" t="s">
        <v>252</v>
      </c>
      <c r="B193" s="47" t="s">
        <v>253</v>
      </c>
      <c r="C193" s="16">
        <v>0</v>
      </c>
      <c r="E193" s="17"/>
      <c r="F193" s="17">
        <v>7060</v>
      </c>
      <c r="G193" s="17">
        <v>38</v>
      </c>
      <c r="H193" s="17">
        <v>0</v>
      </c>
      <c r="I193" s="17">
        <v>6427.21</v>
      </c>
      <c r="J193" s="17">
        <v>0</v>
      </c>
      <c r="K193" s="17">
        <v>0</v>
      </c>
      <c r="L193" s="17">
        <v>21635</v>
      </c>
      <c r="M193" s="17">
        <v>25752</v>
      </c>
      <c r="N193" s="55">
        <v>16136.77</v>
      </c>
      <c r="O193" s="8">
        <f>SUM(C193:N193)</f>
        <v>77048.98</v>
      </c>
    </row>
    <row r="194" spans="1:15" ht="11.25">
      <c r="A194" s="1" t="s">
        <v>430</v>
      </c>
      <c r="B194" s="1" t="s">
        <v>431</v>
      </c>
      <c r="C194" s="16"/>
      <c r="E194" s="17"/>
      <c r="F194" s="17"/>
      <c r="G194" s="17"/>
      <c r="H194" s="17"/>
      <c r="I194" s="17"/>
      <c r="J194" s="17"/>
      <c r="K194" s="17"/>
      <c r="L194" s="17"/>
      <c r="M194" s="17"/>
      <c r="N194" s="55">
        <v>17020.78</v>
      </c>
      <c r="O194" s="8">
        <f>SUM(C194:N194)</f>
        <v>17020.78</v>
      </c>
    </row>
    <row r="195" spans="1:15" ht="12" thickBot="1">
      <c r="A195" s="15"/>
      <c r="B195" s="47"/>
      <c r="C195" s="24">
        <f aca="true" t="shared" si="46" ref="C195:H195">SUM(C189:C193)</f>
        <v>0</v>
      </c>
      <c r="D195" s="24">
        <f t="shared" si="46"/>
        <v>217612</v>
      </c>
      <c r="E195" s="24">
        <f t="shared" si="46"/>
        <v>21738</v>
      </c>
      <c r="F195" s="24">
        <f t="shared" si="46"/>
        <v>376766</v>
      </c>
      <c r="G195" s="24">
        <f t="shared" si="46"/>
        <v>182871.82</v>
      </c>
      <c r="H195" s="24">
        <f t="shared" si="46"/>
        <v>228355.4</v>
      </c>
      <c r="I195" s="24">
        <f>SUM(I189:I193)</f>
        <v>284178.94</v>
      </c>
      <c r="J195" s="24">
        <f>SUM(J189:J193)</f>
        <v>-5941.139999999999</v>
      </c>
      <c r="K195" s="24">
        <f>SUM(K189:K193)</f>
        <v>29804.81</v>
      </c>
      <c r="L195" s="24">
        <f>SUM(L189:L193)</f>
        <v>40318</v>
      </c>
      <c r="M195" s="24">
        <f>SUM(M189:M193)</f>
        <v>30306</v>
      </c>
      <c r="N195" s="24">
        <f>SUM(N189:N194)</f>
        <v>56065.1</v>
      </c>
      <c r="O195" s="24">
        <f>SUM(O189:O194)</f>
        <v>1462074.9300000004</v>
      </c>
    </row>
    <row r="196" spans="1:15" ht="12" thickTop="1">
      <c r="A196" s="15"/>
      <c r="B196" s="47"/>
      <c r="C196" s="16"/>
      <c r="E196" s="17"/>
      <c r="F196" s="17"/>
      <c r="G196" s="17"/>
      <c r="H196" s="17"/>
      <c r="I196" s="17"/>
      <c r="J196" s="17"/>
      <c r="K196" s="17"/>
      <c r="L196" s="17"/>
      <c r="M196" s="17"/>
      <c r="N196" s="55"/>
      <c r="O196" s="8"/>
    </row>
    <row r="197" spans="1:15" ht="22.5">
      <c r="A197" s="29" t="s">
        <v>254</v>
      </c>
      <c r="B197" s="52" t="s">
        <v>255</v>
      </c>
      <c r="C197" s="14">
        <f>SUM(C203,C210,C219,C225)</f>
        <v>17647537.98</v>
      </c>
      <c r="D197" s="14">
        <f>SUM(D203,D210,D219,D225)</f>
        <v>33349989.240000002</v>
      </c>
      <c r="E197" s="14">
        <f aca="true" t="shared" si="47" ref="E197:O197">SUM(E203,E210,E219,E225,E229)</f>
        <v>37165234.13</v>
      </c>
      <c r="F197" s="14">
        <f t="shared" si="47"/>
        <v>34075696.760000005</v>
      </c>
      <c r="G197" s="14">
        <f t="shared" si="47"/>
        <v>34179811.21</v>
      </c>
      <c r="H197" s="14">
        <f t="shared" si="47"/>
        <v>27920407.1</v>
      </c>
      <c r="I197" s="14">
        <f t="shared" si="47"/>
        <v>33660326.53</v>
      </c>
      <c r="J197" s="14">
        <f t="shared" si="47"/>
        <v>25002244.15</v>
      </c>
      <c r="K197" s="14">
        <f t="shared" si="47"/>
        <v>27410749.65</v>
      </c>
      <c r="L197" s="14">
        <f t="shared" si="47"/>
        <v>37177633.78</v>
      </c>
      <c r="M197" s="14">
        <f t="shared" si="47"/>
        <v>50516939.59</v>
      </c>
      <c r="N197" s="14">
        <f t="shared" si="47"/>
        <v>90735605.02</v>
      </c>
      <c r="O197" s="14">
        <f t="shared" si="47"/>
        <v>448842175.14</v>
      </c>
    </row>
    <row r="198" spans="1:15" ht="11.25">
      <c r="A198" s="15"/>
      <c r="B198" s="47"/>
      <c r="C198" s="16"/>
      <c r="E198" s="17"/>
      <c r="F198" s="17"/>
      <c r="G198" s="17"/>
      <c r="H198" s="17"/>
      <c r="I198" s="17"/>
      <c r="J198" s="17"/>
      <c r="K198" s="17"/>
      <c r="L198" s="17"/>
      <c r="M198" s="17"/>
      <c r="N198" s="55"/>
      <c r="O198" s="8"/>
    </row>
    <row r="199" spans="1:15" ht="11.25">
      <c r="A199" s="15"/>
      <c r="B199" s="47"/>
      <c r="C199" s="16"/>
      <c r="E199" s="17"/>
      <c r="F199" s="17"/>
      <c r="G199" s="17"/>
      <c r="H199" s="17"/>
      <c r="I199" s="17"/>
      <c r="J199" s="17"/>
      <c r="K199" s="17"/>
      <c r="L199" s="17"/>
      <c r="M199" s="17"/>
      <c r="N199" s="55"/>
      <c r="O199" s="8"/>
    </row>
    <row r="200" spans="1:15" ht="22.5">
      <c r="A200" s="7" t="s">
        <v>256</v>
      </c>
      <c r="B200" s="51" t="s">
        <v>257</v>
      </c>
      <c r="C200" s="16"/>
      <c r="E200" s="17"/>
      <c r="F200" s="17"/>
      <c r="G200" s="17"/>
      <c r="H200" s="17"/>
      <c r="I200" s="17"/>
      <c r="J200" s="17"/>
      <c r="K200" s="17"/>
      <c r="L200" s="17"/>
      <c r="M200" s="17"/>
      <c r="N200" s="55"/>
      <c r="O200" s="8"/>
    </row>
    <row r="201" spans="1:15" ht="11.25">
      <c r="A201" s="7" t="s">
        <v>258</v>
      </c>
      <c r="B201" s="49" t="s">
        <v>259</v>
      </c>
      <c r="C201" s="16">
        <v>5432044.3</v>
      </c>
      <c r="D201" s="8">
        <v>8254999.37</v>
      </c>
      <c r="E201" s="17">
        <v>2665362.3</v>
      </c>
      <c r="F201" s="17">
        <v>1501016.66</v>
      </c>
      <c r="G201" s="17">
        <v>1667005.61</v>
      </c>
      <c r="H201" s="17">
        <v>1699523.78</v>
      </c>
      <c r="I201" s="17">
        <v>1572145.74</v>
      </c>
      <c r="J201" s="17">
        <v>1400799.37</v>
      </c>
      <c r="K201" s="17">
        <v>1439511</v>
      </c>
      <c r="L201" s="17">
        <v>1402908.32</v>
      </c>
      <c r="M201" s="17">
        <v>1646928.6600000001</v>
      </c>
      <c r="N201" s="55">
        <v>3130594.83</v>
      </c>
      <c r="O201" s="8">
        <f>SUM(C201:N201)</f>
        <v>31812839.939999998</v>
      </c>
    </row>
    <row r="202" spans="1:15" ht="11.25">
      <c r="A202" s="7" t="s">
        <v>260</v>
      </c>
      <c r="B202" s="49" t="s">
        <v>261</v>
      </c>
      <c r="C202" s="16"/>
      <c r="E202" s="17">
        <v>0</v>
      </c>
      <c r="F202" s="17">
        <v>0</v>
      </c>
      <c r="G202" s="17">
        <v>900000</v>
      </c>
      <c r="H202" s="17">
        <v>450000</v>
      </c>
      <c r="I202" s="17">
        <v>200000</v>
      </c>
      <c r="J202" s="17">
        <v>200000</v>
      </c>
      <c r="K202" s="17">
        <v>750000</v>
      </c>
      <c r="L202" s="17">
        <v>400000</v>
      </c>
      <c r="M202" s="17">
        <v>950000</v>
      </c>
      <c r="N202" s="55">
        <v>1150000</v>
      </c>
      <c r="O202" s="8">
        <f>SUM(C202:N202)</f>
        <v>5000000</v>
      </c>
    </row>
    <row r="203" spans="1:15" ht="12" thickBot="1">
      <c r="A203" s="15"/>
      <c r="B203" s="47"/>
      <c r="C203" s="24">
        <f aca="true" t="shared" si="48" ref="C203:H203">SUM(C201:C202)</f>
        <v>5432044.3</v>
      </c>
      <c r="D203" s="24">
        <f t="shared" si="48"/>
        <v>8254999.37</v>
      </c>
      <c r="E203" s="24">
        <f t="shared" si="48"/>
        <v>2665362.3</v>
      </c>
      <c r="F203" s="24">
        <f t="shared" si="48"/>
        <v>1501016.66</v>
      </c>
      <c r="G203" s="24">
        <f t="shared" si="48"/>
        <v>2567005.6100000003</v>
      </c>
      <c r="H203" s="24">
        <f t="shared" si="48"/>
        <v>2149523.7800000003</v>
      </c>
      <c r="I203" s="24">
        <f aca="true" t="shared" si="49" ref="I203:O203">SUM(I201:I202)</f>
        <v>1772145.74</v>
      </c>
      <c r="J203" s="24">
        <f t="shared" si="49"/>
        <v>1600799.37</v>
      </c>
      <c r="K203" s="24">
        <f t="shared" si="49"/>
        <v>2189511</v>
      </c>
      <c r="L203" s="24">
        <f t="shared" si="49"/>
        <v>1802908.32</v>
      </c>
      <c r="M203" s="24">
        <f t="shared" si="49"/>
        <v>2596928.66</v>
      </c>
      <c r="N203" s="24">
        <f t="shared" si="49"/>
        <v>4280594.83</v>
      </c>
      <c r="O203" s="24">
        <f t="shared" si="49"/>
        <v>36812839.94</v>
      </c>
    </row>
    <row r="204" spans="1:15" ht="12" thickTop="1">
      <c r="A204" s="15"/>
      <c r="B204" s="47"/>
      <c r="C204" s="16"/>
      <c r="E204" s="17"/>
      <c r="F204" s="17"/>
      <c r="G204" s="17"/>
      <c r="H204" s="17"/>
      <c r="I204" s="17"/>
      <c r="J204" s="17"/>
      <c r="K204" s="17"/>
      <c r="L204" s="17"/>
      <c r="M204" s="17"/>
      <c r="N204" s="55"/>
      <c r="O204" s="8"/>
    </row>
    <row r="205" spans="1:15" ht="11.25">
      <c r="A205" s="18" t="s">
        <v>262</v>
      </c>
      <c r="B205" s="48" t="s">
        <v>263</v>
      </c>
      <c r="C205" s="16"/>
      <c r="E205" s="17"/>
      <c r="F205" s="17"/>
      <c r="G205" s="17"/>
      <c r="H205" s="17"/>
      <c r="I205" s="17"/>
      <c r="J205" s="17"/>
      <c r="K205" s="17"/>
      <c r="L205" s="17"/>
      <c r="M205" s="17"/>
      <c r="N205" s="55"/>
      <c r="O205" s="8"/>
    </row>
    <row r="206" spans="1:15" ht="11.25">
      <c r="A206" s="15" t="s">
        <v>264</v>
      </c>
      <c r="B206" s="47" t="s">
        <v>265</v>
      </c>
      <c r="C206" s="16"/>
      <c r="D206" s="8">
        <v>68321.95</v>
      </c>
      <c r="E206" s="17">
        <v>53744.67</v>
      </c>
      <c r="F206" s="17">
        <v>5676.08</v>
      </c>
      <c r="G206" s="17">
        <v>150117.77</v>
      </c>
      <c r="H206" s="17">
        <v>19046.06</v>
      </c>
      <c r="I206" s="17">
        <v>21360.3</v>
      </c>
      <c r="J206" s="17">
        <v>106002.48</v>
      </c>
      <c r="K206" s="17">
        <v>98934.82</v>
      </c>
      <c r="L206" s="17">
        <v>12944.16</v>
      </c>
      <c r="M206" s="17">
        <v>218101.76</v>
      </c>
      <c r="N206" s="55">
        <v>1014567.1900000001</v>
      </c>
      <c r="O206" s="17">
        <f>SUM(C206:N206)</f>
        <v>1768817.24</v>
      </c>
    </row>
    <row r="207" spans="1:15" ht="11.25">
      <c r="A207" s="15" t="s">
        <v>266</v>
      </c>
      <c r="B207" s="47" t="s">
        <v>267</v>
      </c>
      <c r="C207" s="16"/>
      <c r="D207" s="8">
        <v>26228.3</v>
      </c>
      <c r="E207" s="17">
        <v>156773.22</v>
      </c>
      <c r="F207" s="17">
        <v>243685.95</v>
      </c>
      <c r="G207" s="17">
        <v>237761.66</v>
      </c>
      <c r="H207" s="17">
        <v>520070.89</v>
      </c>
      <c r="I207" s="17">
        <v>341337.62</v>
      </c>
      <c r="J207" s="17">
        <v>1329075.09</v>
      </c>
      <c r="K207" s="17">
        <v>315558.52</v>
      </c>
      <c r="L207" s="17">
        <v>495978.75</v>
      </c>
      <c r="M207" s="17">
        <v>1267769.73</v>
      </c>
      <c r="N207" s="55">
        <v>1445362.1</v>
      </c>
      <c r="O207" s="17">
        <f>SUM(C207:N207)</f>
        <v>6379601.83</v>
      </c>
    </row>
    <row r="208" spans="1:15" ht="22.5">
      <c r="A208" s="15" t="s">
        <v>268</v>
      </c>
      <c r="B208" s="47" t="s">
        <v>269</v>
      </c>
      <c r="C208" s="16">
        <v>931847.99</v>
      </c>
      <c r="D208" s="8">
        <v>4117718.02</v>
      </c>
      <c r="E208" s="17">
        <v>9050354.74</v>
      </c>
      <c r="F208" s="17">
        <v>4335581.58</v>
      </c>
      <c r="G208" s="17">
        <v>4330455.95</v>
      </c>
      <c r="H208" s="17">
        <v>4215801.45</v>
      </c>
      <c r="I208" s="17">
        <v>4501370.44</v>
      </c>
      <c r="J208" s="17">
        <v>0</v>
      </c>
      <c r="K208" s="17">
        <v>5229278.28</v>
      </c>
      <c r="L208" s="17">
        <v>3640936.88</v>
      </c>
      <c r="M208" s="17">
        <v>4236637.56</v>
      </c>
      <c r="N208" s="55">
        <v>8201811.73</v>
      </c>
      <c r="O208" s="17">
        <f>SUM(C208:N208)</f>
        <v>52791794.620000005</v>
      </c>
    </row>
    <row r="209" spans="1:15" ht="11.25">
      <c r="A209" s="15" t="s">
        <v>270</v>
      </c>
      <c r="B209" s="47" t="s">
        <v>271</v>
      </c>
      <c r="C209" s="16"/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55">
        <v>0</v>
      </c>
      <c r="O209" s="17">
        <f>SUM(C209:N209)</f>
        <v>0</v>
      </c>
    </row>
    <row r="210" spans="1:15" ht="12" thickBot="1">
      <c r="A210" s="15"/>
      <c r="B210" s="47"/>
      <c r="C210" s="24">
        <f aca="true" t="shared" si="50" ref="C210:H210">SUM(C205:C209)</f>
        <v>931847.99</v>
      </c>
      <c r="D210" s="24">
        <f t="shared" si="50"/>
        <v>4212268.27</v>
      </c>
      <c r="E210" s="24">
        <f t="shared" si="50"/>
        <v>9260872.63</v>
      </c>
      <c r="F210" s="24">
        <f t="shared" si="50"/>
        <v>4584943.61</v>
      </c>
      <c r="G210" s="24">
        <f t="shared" si="50"/>
        <v>4718335.38</v>
      </c>
      <c r="H210" s="24">
        <f t="shared" si="50"/>
        <v>4754918.4</v>
      </c>
      <c r="I210" s="24">
        <f aca="true" t="shared" si="51" ref="I210:O210">SUM(I205:I209)</f>
        <v>4864068.36</v>
      </c>
      <c r="J210" s="24">
        <f t="shared" si="51"/>
        <v>1435077.57</v>
      </c>
      <c r="K210" s="24">
        <f t="shared" si="51"/>
        <v>5643771.62</v>
      </c>
      <c r="L210" s="24">
        <f t="shared" si="51"/>
        <v>4149859.79</v>
      </c>
      <c r="M210" s="24">
        <f t="shared" si="51"/>
        <v>5722509.05</v>
      </c>
      <c r="N210" s="24">
        <f t="shared" si="51"/>
        <v>10661741.02</v>
      </c>
      <c r="O210" s="24">
        <f t="shared" si="51"/>
        <v>60940213.690000005</v>
      </c>
    </row>
    <row r="211" spans="1:15" ht="12" thickTop="1">
      <c r="A211" s="15"/>
      <c r="B211" s="47"/>
      <c r="C211" s="16"/>
      <c r="E211" s="17"/>
      <c r="F211" s="17"/>
      <c r="G211" s="17"/>
      <c r="H211" s="17"/>
      <c r="I211" s="17"/>
      <c r="J211" s="17"/>
      <c r="K211" s="17"/>
      <c r="L211" s="17"/>
      <c r="M211" s="17"/>
      <c r="N211" s="55"/>
      <c r="O211" s="8"/>
    </row>
    <row r="212" spans="1:15" ht="11.25">
      <c r="A212" s="18" t="s">
        <v>272</v>
      </c>
      <c r="B212" s="48" t="s">
        <v>273</v>
      </c>
      <c r="C212" s="16"/>
      <c r="E212" s="17"/>
      <c r="F212" s="17"/>
      <c r="G212" s="17"/>
      <c r="H212" s="17"/>
      <c r="I212" s="17"/>
      <c r="J212" s="17"/>
      <c r="K212" s="17"/>
      <c r="L212" s="17"/>
      <c r="M212" s="17"/>
      <c r="N212" s="55"/>
      <c r="O212" s="8"/>
    </row>
    <row r="213" spans="1:15" ht="11.25">
      <c r="A213" s="15" t="s">
        <v>274</v>
      </c>
      <c r="B213" s="47" t="s">
        <v>275</v>
      </c>
      <c r="C213" s="16">
        <v>3960298.83</v>
      </c>
      <c r="D213" s="8">
        <v>4041999.63</v>
      </c>
      <c r="E213" s="17">
        <v>7061419.75</v>
      </c>
      <c r="F213" s="17">
        <v>9817960.65</v>
      </c>
      <c r="G213" s="17">
        <v>6255470.67</v>
      </c>
      <c r="H213" s="17">
        <v>5469803.850000001</v>
      </c>
      <c r="I213" s="17">
        <v>7136497.640000001</v>
      </c>
      <c r="J213" s="17">
        <v>7217638.88</v>
      </c>
      <c r="K213" s="17">
        <v>5833794.27</v>
      </c>
      <c r="L213" s="17">
        <v>13160898.48</v>
      </c>
      <c r="M213" s="17">
        <v>21827500.87</v>
      </c>
      <c r="N213" s="55">
        <v>39925516.74</v>
      </c>
      <c r="O213" s="17">
        <f aca="true" t="shared" si="52" ref="O213:O218">SUM(C213:N213)</f>
        <v>131708800.26000002</v>
      </c>
    </row>
    <row r="214" spans="1:15" ht="22.5">
      <c r="A214" s="15" t="s">
        <v>276</v>
      </c>
      <c r="B214" s="47" t="s">
        <v>277</v>
      </c>
      <c r="C214" s="16">
        <v>98100</v>
      </c>
      <c r="D214" s="8">
        <v>1989693.77</v>
      </c>
      <c r="E214" s="17">
        <v>590749.51</v>
      </c>
      <c r="F214" s="17">
        <v>1516029.56</v>
      </c>
      <c r="G214" s="17">
        <v>662026.26</v>
      </c>
      <c r="H214" s="17">
        <v>301223.22</v>
      </c>
      <c r="I214" s="17">
        <v>1846499.77</v>
      </c>
      <c r="J214" s="17">
        <v>27202.98</v>
      </c>
      <c r="K214" s="17">
        <v>31650.56</v>
      </c>
      <c r="L214" s="17">
        <v>508697.9</v>
      </c>
      <c r="M214" s="17">
        <v>341488.19</v>
      </c>
      <c r="N214" s="55">
        <v>3760089.17</v>
      </c>
      <c r="O214" s="17">
        <f t="shared" si="52"/>
        <v>11673450.89</v>
      </c>
    </row>
    <row r="215" spans="1:15" ht="22.5">
      <c r="A215" s="15" t="s">
        <v>278</v>
      </c>
      <c r="B215" s="47" t="s">
        <v>279</v>
      </c>
      <c r="C215" s="16">
        <v>728487.25</v>
      </c>
      <c r="D215" s="8">
        <v>4583446.35</v>
      </c>
      <c r="E215" s="17">
        <v>8049484.640000001</v>
      </c>
      <c r="F215" s="17">
        <v>6443549.7700000005</v>
      </c>
      <c r="G215" s="17">
        <v>9052628.54</v>
      </c>
      <c r="H215" s="17">
        <v>5310233.5</v>
      </c>
      <c r="I215" s="17">
        <v>6767457.100000001</v>
      </c>
      <c r="J215" s="17">
        <v>4583928.73</v>
      </c>
      <c r="K215" s="17">
        <v>2171153.16</v>
      </c>
      <c r="L215" s="17">
        <v>3203041.23</v>
      </c>
      <c r="M215" s="17">
        <v>5583870.8</v>
      </c>
      <c r="N215" s="55">
        <v>15611767.85</v>
      </c>
      <c r="O215" s="17">
        <f t="shared" si="52"/>
        <v>72089048.91999999</v>
      </c>
    </row>
    <row r="216" spans="1:15" ht="22.5">
      <c r="A216" s="15" t="s">
        <v>280</v>
      </c>
      <c r="B216" s="47" t="s">
        <v>281</v>
      </c>
      <c r="C216" s="16">
        <v>570700.12</v>
      </c>
      <c r="D216" s="8">
        <v>3703080.17</v>
      </c>
      <c r="E216" s="17">
        <v>3131476.34</v>
      </c>
      <c r="F216" s="17">
        <v>2526170.77</v>
      </c>
      <c r="G216" s="17">
        <v>3370740.85</v>
      </c>
      <c r="H216" s="17">
        <v>2981838.0100000002</v>
      </c>
      <c r="I216" s="17">
        <v>3023984.82</v>
      </c>
      <c r="J216" s="17">
        <v>3124625.24</v>
      </c>
      <c r="K216" s="17">
        <v>3927724.06</v>
      </c>
      <c r="L216" s="17">
        <v>4578614.4</v>
      </c>
      <c r="M216" s="17">
        <v>4538028.09</v>
      </c>
      <c r="N216" s="55">
        <v>7132810.7</v>
      </c>
      <c r="O216" s="17">
        <f t="shared" si="52"/>
        <v>42609793.57000001</v>
      </c>
    </row>
    <row r="217" spans="1:15" ht="22.5">
      <c r="A217" s="15" t="s">
        <v>282</v>
      </c>
      <c r="B217" s="47" t="s">
        <v>283</v>
      </c>
      <c r="C217" s="16">
        <v>28838.67</v>
      </c>
      <c r="D217" s="8">
        <v>349237.33</v>
      </c>
      <c r="E217" s="17">
        <v>158472.07</v>
      </c>
      <c r="F217" s="17">
        <v>315655.46</v>
      </c>
      <c r="G217" s="17">
        <v>401672.86</v>
      </c>
      <c r="H217" s="17">
        <v>128678.74</v>
      </c>
      <c r="I217" s="17">
        <v>180910.01</v>
      </c>
      <c r="J217" s="17">
        <v>180769.19</v>
      </c>
      <c r="K217" s="17">
        <v>58494.87</v>
      </c>
      <c r="L217" s="17">
        <v>139380.29</v>
      </c>
      <c r="M217" s="17">
        <v>74824.8</v>
      </c>
      <c r="N217" s="55">
        <v>1357586.16</v>
      </c>
      <c r="O217" s="17">
        <f t="shared" si="52"/>
        <v>3374520.45</v>
      </c>
    </row>
    <row r="218" spans="1:15" ht="22.5">
      <c r="A218" s="15" t="s">
        <v>284</v>
      </c>
      <c r="B218" s="47" t="s">
        <v>285</v>
      </c>
      <c r="C218" s="16"/>
      <c r="E218" s="17">
        <v>0</v>
      </c>
      <c r="F218" s="17">
        <v>0</v>
      </c>
      <c r="G218" s="17">
        <v>1200</v>
      </c>
      <c r="H218" s="17">
        <v>0</v>
      </c>
      <c r="I218" s="17">
        <v>0</v>
      </c>
      <c r="J218" s="17">
        <v>3016</v>
      </c>
      <c r="K218" s="17">
        <v>23000</v>
      </c>
      <c r="L218" s="17">
        <v>10208</v>
      </c>
      <c r="M218" s="17">
        <v>0</v>
      </c>
      <c r="N218" s="55">
        <v>15873</v>
      </c>
      <c r="O218" s="17">
        <f t="shared" si="52"/>
        <v>53297</v>
      </c>
    </row>
    <row r="219" spans="1:15" ht="12" thickBot="1">
      <c r="A219" s="15"/>
      <c r="B219" s="47"/>
      <c r="C219" s="24">
        <f aca="true" t="shared" si="53" ref="C219:I219">SUM(C212:C218)</f>
        <v>5386424.87</v>
      </c>
      <c r="D219" s="24">
        <f t="shared" si="53"/>
        <v>14667457.25</v>
      </c>
      <c r="E219" s="24">
        <f t="shared" si="53"/>
        <v>18991602.310000002</v>
      </c>
      <c r="F219" s="24">
        <f t="shared" si="53"/>
        <v>20619366.21</v>
      </c>
      <c r="G219" s="24">
        <f t="shared" si="53"/>
        <v>19743739.18</v>
      </c>
      <c r="H219" s="24">
        <f t="shared" si="53"/>
        <v>14191777.32</v>
      </c>
      <c r="I219" s="24">
        <f t="shared" si="53"/>
        <v>18955349.340000004</v>
      </c>
      <c r="J219" s="24">
        <f aca="true" t="shared" si="54" ref="J219:O219">SUM(J212:J218)</f>
        <v>15137181.02</v>
      </c>
      <c r="K219" s="24">
        <f t="shared" si="54"/>
        <v>12045816.919999998</v>
      </c>
      <c r="L219" s="24">
        <f t="shared" si="54"/>
        <v>21600840.299999997</v>
      </c>
      <c r="M219" s="24">
        <f t="shared" si="54"/>
        <v>32365712.750000004</v>
      </c>
      <c r="N219" s="24">
        <f t="shared" si="54"/>
        <v>67803643.62</v>
      </c>
      <c r="O219" s="24">
        <f t="shared" si="54"/>
        <v>261508911.09000003</v>
      </c>
    </row>
    <row r="220" spans="1:15" ht="12" thickTop="1">
      <c r="A220" s="15"/>
      <c r="B220" s="47"/>
      <c r="C220" s="16"/>
      <c r="E220" s="17"/>
      <c r="F220" s="17"/>
      <c r="G220" s="17"/>
      <c r="H220" s="17"/>
      <c r="I220" s="17"/>
      <c r="J220" s="17"/>
      <c r="K220" s="17"/>
      <c r="L220" s="17"/>
      <c r="M220" s="17"/>
      <c r="N220" s="55"/>
      <c r="O220" s="8"/>
    </row>
    <row r="221" spans="1:15" ht="11.25">
      <c r="A221" s="18" t="s">
        <v>286</v>
      </c>
      <c r="B221" s="48" t="s">
        <v>287</v>
      </c>
      <c r="C221" s="16"/>
      <c r="E221" s="17"/>
      <c r="F221" s="17"/>
      <c r="G221" s="17"/>
      <c r="H221" s="17"/>
      <c r="I221" s="17"/>
      <c r="J221" s="17"/>
      <c r="K221" s="17"/>
      <c r="L221" s="17"/>
      <c r="M221" s="17"/>
      <c r="N221" s="55"/>
      <c r="O221" s="8"/>
    </row>
    <row r="222" spans="1:15" ht="11.25">
      <c r="A222" s="15" t="s">
        <v>288</v>
      </c>
      <c r="B222" s="47" t="s">
        <v>289</v>
      </c>
      <c r="C222" s="16">
        <v>3292542.62</v>
      </c>
      <c r="D222" s="8">
        <v>3607415.93</v>
      </c>
      <c r="E222" s="17">
        <v>3553852.93</v>
      </c>
      <c r="F222" s="17">
        <v>2760659.18</v>
      </c>
      <c r="G222" s="17">
        <v>3638714.29</v>
      </c>
      <c r="H222" s="17">
        <v>3656383.68</v>
      </c>
      <c r="I222" s="17">
        <v>4496778.87</v>
      </c>
      <c r="J222" s="17">
        <v>3703013.01</v>
      </c>
      <c r="K222" s="17">
        <v>4159404.83</v>
      </c>
      <c r="L222" s="17">
        <v>5089830.19</v>
      </c>
      <c r="M222" s="17">
        <v>5140833.91</v>
      </c>
      <c r="N222" s="55">
        <v>4434657.14</v>
      </c>
      <c r="O222" s="8">
        <f>SUM(C222:N222)</f>
        <v>47534086.58</v>
      </c>
    </row>
    <row r="223" spans="1:15" ht="11.25">
      <c r="A223" s="15" t="s">
        <v>290</v>
      </c>
      <c r="B223" s="47" t="s">
        <v>291</v>
      </c>
      <c r="C223" s="16">
        <v>2604678.2</v>
      </c>
      <c r="D223" s="8">
        <v>2607848.42</v>
      </c>
      <c r="E223" s="17">
        <v>2666543.96</v>
      </c>
      <c r="F223" s="17">
        <v>3787211.1</v>
      </c>
      <c r="G223" s="17">
        <v>2745179.75</v>
      </c>
      <c r="H223" s="17">
        <v>2788988.92</v>
      </c>
      <c r="I223" s="17">
        <v>3256484.21</v>
      </c>
      <c r="J223" s="17">
        <v>2857673.18</v>
      </c>
      <c r="K223" s="17">
        <v>3108745.28</v>
      </c>
      <c r="L223" s="17">
        <v>4270695.18</v>
      </c>
      <c r="M223" s="17">
        <v>4412455.22</v>
      </c>
      <c r="N223" s="55">
        <v>3286968.41</v>
      </c>
      <c r="O223" s="8">
        <f>SUM(C223:N223)</f>
        <v>38393471.83</v>
      </c>
    </row>
    <row r="224" spans="1:15" ht="11.25">
      <c r="A224" s="15" t="s">
        <v>292</v>
      </c>
      <c r="B224" s="47" t="s">
        <v>293</v>
      </c>
      <c r="C224" s="16"/>
      <c r="E224" s="17">
        <v>0</v>
      </c>
      <c r="F224" s="17">
        <v>0</v>
      </c>
      <c r="G224" s="17">
        <v>389337</v>
      </c>
      <c r="H224" s="17">
        <v>22315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55">
        <v>0</v>
      </c>
      <c r="O224" s="8">
        <f>SUM(C224:N224)</f>
        <v>411652</v>
      </c>
    </row>
    <row r="225" spans="1:15" ht="12" thickBot="1">
      <c r="A225" s="15"/>
      <c r="B225" s="47"/>
      <c r="C225" s="24">
        <f>SUM(C221:C223)</f>
        <v>5897220.82</v>
      </c>
      <c r="D225" s="24">
        <f>SUM(D221:D223)</f>
        <v>6215264.35</v>
      </c>
      <c r="E225" s="24">
        <f>SUM(E221:E223)</f>
        <v>6220396.890000001</v>
      </c>
      <c r="F225" s="24">
        <f>SUM(F221:F223)</f>
        <v>6547870.28</v>
      </c>
      <c r="G225" s="24">
        <f aca="true" t="shared" si="55" ref="G225:O225">SUM(G221:G224)</f>
        <v>6773231.04</v>
      </c>
      <c r="H225" s="24">
        <f t="shared" si="55"/>
        <v>6467687.6</v>
      </c>
      <c r="I225" s="24">
        <f t="shared" si="55"/>
        <v>7753263.08</v>
      </c>
      <c r="J225" s="24">
        <f t="shared" si="55"/>
        <v>6560686.1899999995</v>
      </c>
      <c r="K225" s="24">
        <f t="shared" si="55"/>
        <v>7268150.109999999</v>
      </c>
      <c r="L225" s="24">
        <f t="shared" si="55"/>
        <v>9360525.370000001</v>
      </c>
      <c r="M225" s="24">
        <f t="shared" si="55"/>
        <v>9553289.129999999</v>
      </c>
      <c r="N225" s="24">
        <f t="shared" si="55"/>
        <v>7721625.55</v>
      </c>
      <c r="O225" s="24">
        <f t="shared" si="55"/>
        <v>86339210.41</v>
      </c>
    </row>
    <row r="226" spans="1:15" ht="12" thickTop="1">
      <c r="A226" s="15"/>
      <c r="B226" s="47"/>
      <c r="C226" s="25"/>
      <c r="E226" s="17"/>
      <c r="F226" s="17"/>
      <c r="G226" s="17"/>
      <c r="H226" s="17"/>
      <c r="I226" s="17"/>
      <c r="J226" s="17"/>
      <c r="K226" s="17"/>
      <c r="L226" s="17"/>
      <c r="M226" s="17"/>
      <c r="N226" s="55"/>
      <c r="O226" s="8"/>
    </row>
    <row r="227" spans="1:14" ht="11.25">
      <c r="A227" s="18" t="s">
        <v>294</v>
      </c>
      <c r="B227" s="48" t="s">
        <v>295</v>
      </c>
      <c r="C227" s="16"/>
      <c r="E227" s="17"/>
      <c r="F227" s="17"/>
      <c r="G227" s="17"/>
      <c r="H227" s="17"/>
      <c r="I227" s="17"/>
      <c r="J227" s="17"/>
      <c r="K227" s="17"/>
      <c r="L227" s="17"/>
      <c r="M227" s="17"/>
      <c r="N227" s="55"/>
    </row>
    <row r="228" spans="1:15" ht="22.5">
      <c r="A228" s="15" t="s">
        <v>296</v>
      </c>
      <c r="B228" s="47" t="s">
        <v>297</v>
      </c>
      <c r="C228" s="16"/>
      <c r="E228" s="17">
        <v>27000</v>
      </c>
      <c r="F228" s="17">
        <v>822500</v>
      </c>
      <c r="G228" s="17">
        <v>377500</v>
      </c>
      <c r="H228" s="17">
        <v>356500</v>
      </c>
      <c r="I228" s="17">
        <v>315500.01</v>
      </c>
      <c r="J228" s="17">
        <v>268500</v>
      </c>
      <c r="K228" s="17">
        <v>263500</v>
      </c>
      <c r="L228" s="17">
        <v>263500</v>
      </c>
      <c r="M228" s="17">
        <v>278500</v>
      </c>
      <c r="N228" s="55">
        <v>268000</v>
      </c>
      <c r="O228" s="17">
        <f>SUM(E228:N228)</f>
        <v>3241000.01</v>
      </c>
    </row>
    <row r="229" spans="1:15" ht="12" thickBot="1">
      <c r="A229" s="15"/>
      <c r="B229" s="47"/>
      <c r="C229" s="24">
        <f aca="true" t="shared" si="56" ref="C229:I229">SUM(C227:C228)</f>
        <v>0</v>
      </c>
      <c r="D229" s="24">
        <f t="shared" si="56"/>
        <v>0</v>
      </c>
      <c r="E229" s="24">
        <f t="shared" si="56"/>
        <v>27000</v>
      </c>
      <c r="F229" s="24">
        <f t="shared" si="56"/>
        <v>822500</v>
      </c>
      <c r="G229" s="24">
        <f t="shared" si="56"/>
        <v>377500</v>
      </c>
      <c r="H229" s="24">
        <f t="shared" si="56"/>
        <v>356500</v>
      </c>
      <c r="I229" s="24">
        <f t="shared" si="56"/>
        <v>315500.01</v>
      </c>
      <c r="J229" s="24">
        <f aca="true" t="shared" si="57" ref="J229:O229">SUM(J227:J228)</f>
        <v>268500</v>
      </c>
      <c r="K229" s="24">
        <f t="shared" si="57"/>
        <v>263500</v>
      </c>
      <c r="L229" s="24">
        <f t="shared" si="57"/>
        <v>263500</v>
      </c>
      <c r="M229" s="24">
        <f t="shared" si="57"/>
        <v>278500</v>
      </c>
      <c r="N229" s="24">
        <f t="shared" si="57"/>
        <v>268000</v>
      </c>
      <c r="O229" s="24">
        <f t="shared" si="57"/>
        <v>3241000.01</v>
      </c>
    </row>
    <row r="230" spans="1:14" ht="12" thickTop="1">
      <c r="A230" s="15"/>
      <c r="B230" s="47"/>
      <c r="C230" s="16"/>
      <c r="E230" s="17"/>
      <c r="F230" s="17"/>
      <c r="G230" s="17"/>
      <c r="H230" s="17"/>
      <c r="I230" s="17"/>
      <c r="J230" s="17"/>
      <c r="K230" s="17"/>
      <c r="L230" s="17"/>
      <c r="M230" s="17"/>
      <c r="N230" s="55"/>
    </row>
    <row r="231" spans="1:14" ht="11.25">
      <c r="A231" s="15"/>
      <c r="B231" s="47"/>
      <c r="C231" s="16"/>
      <c r="E231" s="17"/>
      <c r="F231" s="17"/>
      <c r="G231" s="17"/>
      <c r="H231" s="17"/>
      <c r="I231" s="17"/>
      <c r="J231" s="17"/>
      <c r="K231" s="17"/>
      <c r="L231" s="17"/>
      <c r="M231" s="17"/>
      <c r="N231" s="55"/>
    </row>
    <row r="232" spans="1:15" ht="11.25">
      <c r="A232" s="30" t="s">
        <v>298</v>
      </c>
      <c r="B232" s="53" t="s">
        <v>299</v>
      </c>
      <c r="C232" s="14"/>
      <c r="D232" s="14">
        <f aca="true" t="shared" si="58" ref="D232:O232">SUM(D241,D247,D252,D261,D271,D277)</f>
        <v>711625.61</v>
      </c>
      <c r="E232" s="14">
        <f t="shared" si="58"/>
        <v>5333319.829999999</v>
      </c>
      <c r="F232" s="14">
        <f t="shared" si="58"/>
        <v>1531524.58</v>
      </c>
      <c r="G232" s="14">
        <f t="shared" si="58"/>
        <v>2213561.9499999997</v>
      </c>
      <c r="H232" s="14">
        <f t="shared" si="58"/>
        <v>15129306.560000002</v>
      </c>
      <c r="I232" s="14">
        <f t="shared" si="58"/>
        <v>13067062.650000002</v>
      </c>
      <c r="J232" s="14">
        <f t="shared" si="58"/>
        <v>37278849.00000001</v>
      </c>
      <c r="K232" s="14">
        <f t="shared" si="58"/>
        <v>6535105.97</v>
      </c>
      <c r="L232" s="14">
        <f t="shared" si="58"/>
        <v>7607059.55</v>
      </c>
      <c r="M232" s="14">
        <f t="shared" si="58"/>
        <v>2353104.5500000003</v>
      </c>
      <c r="N232" s="14">
        <f t="shared" si="58"/>
        <v>23945005.62</v>
      </c>
      <c r="O232" s="14">
        <f t="shared" si="58"/>
        <v>115705525.86999997</v>
      </c>
    </row>
    <row r="233" spans="1:14" ht="11.25">
      <c r="A233" s="7"/>
      <c r="B233" s="49"/>
      <c r="C233" s="16"/>
      <c r="E233" s="17"/>
      <c r="F233" s="17"/>
      <c r="G233" s="17"/>
      <c r="H233" s="17"/>
      <c r="I233" s="17"/>
      <c r="J233" s="17"/>
      <c r="K233" s="17"/>
      <c r="L233" s="17"/>
      <c r="M233" s="17"/>
      <c r="N233" s="55"/>
    </row>
    <row r="234" spans="1:14" ht="11.25">
      <c r="A234" s="7"/>
      <c r="B234" s="49"/>
      <c r="C234" s="16"/>
      <c r="E234" s="17"/>
      <c r="F234" s="17"/>
      <c r="G234" s="17"/>
      <c r="H234" s="17"/>
      <c r="I234" s="17"/>
      <c r="J234" s="17"/>
      <c r="K234" s="17"/>
      <c r="L234" s="17"/>
      <c r="M234" s="17"/>
      <c r="N234" s="55"/>
    </row>
    <row r="235" spans="1:14" ht="11.25">
      <c r="A235" s="7" t="s">
        <v>300</v>
      </c>
      <c r="B235" s="49" t="s">
        <v>301</v>
      </c>
      <c r="C235" s="16"/>
      <c r="E235" s="17"/>
      <c r="F235" s="17"/>
      <c r="G235" s="17"/>
      <c r="H235" s="17"/>
      <c r="I235" s="17"/>
      <c r="J235" s="17"/>
      <c r="K235" s="17"/>
      <c r="L235" s="17"/>
      <c r="M235" s="17"/>
      <c r="N235" s="55"/>
    </row>
    <row r="236" spans="1:15" ht="11.25">
      <c r="A236" s="7" t="s">
        <v>302</v>
      </c>
      <c r="B236" s="49" t="s">
        <v>303</v>
      </c>
      <c r="C236" s="28"/>
      <c r="D236" s="8">
        <v>8978.4</v>
      </c>
      <c r="E236" s="17">
        <v>881388.71</v>
      </c>
      <c r="F236" s="17">
        <v>133419.84</v>
      </c>
      <c r="G236" s="17">
        <v>58384.39</v>
      </c>
      <c r="H236" s="17">
        <v>90289.16</v>
      </c>
      <c r="I236" s="17">
        <v>105953.32</v>
      </c>
      <c r="J236" s="17">
        <v>223114.27</v>
      </c>
      <c r="K236" s="17">
        <v>187168.06</v>
      </c>
      <c r="L236" s="17">
        <v>59154.47</v>
      </c>
      <c r="M236" s="17">
        <v>251320.32</v>
      </c>
      <c r="N236" s="55">
        <v>819457.73</v>
      </c>
      <c r="O236" s="55">
        <f>SUM(D236:N236)</f>
        <v>2818628.67</v>
      </c>
    </row>
    <row r="237" spans="1:15" ht="11.25">
      <c r="A237" s="1" t="s">
        <v>432</v>
      </c>
      <c r="B237" s="1" t="s">
        <v>433</v>
      </c>
      <c r="C237" s="28"/>
      <c r="E237" s="17"/>
      <c r="F237" s="17"/>
      <c r="G237" s="17"/>
      <c r="H237" s="17"/>
      <c r="I237" s="17"/>
      <c r="J237" s="17"/>
      <c r="K237" s="17"/>
      <c r="L237" s="17"/>
      <c r="M237" s="17"/>
      <c r="N237" s="55">
        <v>196418.16</v>
      </c>
      <c r="O237" s="55">
        <f>SUM(D237:N237)</f>
        <v>196418.16</v>
      </c>
    </row>
    <row r="238" spans="1:15" ht="11.25">
      <c r="A238" s="7" t="s">
        <v>304</v>
      </c>
      <c r="B238" s="49" t="s">
        <v>305</v>
      </c>
      <c r="C238" s="28"/>
      <c r="E238" s="17">
        <v>3072584.52</v>
      </c>
      <c r="F238" s="17"/>
      <c r="G238" s="17"/>
      <c r="H238" s="17"/>
      <c r="I238" s="17"/>
      <c r="J238" s="17"/>
      <c r="K238" s="17"/>
      <c r="L238" s="17"/>
      <c r="M238" s="17"/>
      <c r="N238" s="55"/>
      <c r="O238" s="55">
        <f>SUM(D238:N238)</f>
        <v>3072584.52</v>
      </c>
    </row>
    <row r="239" spans="1:15" ht="11.25">
      <c r="A239" s="7" t="s">
        <v>306</v>
      </c>
      <c r="B239" s="49" t="s">
        <v>307</v>
      </c>
      <c r="C239" s="16"/>
      <c r="D239" s="8">
        <v>169260.76</v>
      </c>
      <c r="E239" s="17"/>
      <c r="F239" s="17">
        <v>826753.77</v>
      </c>
      <c r="G239" s="17">
        <v>273965.6</v>
      </c>
      <c r="H239" s="17">
        <v>1116370.66</v>
      </c>
      <c r="I239" s="17">
        <v>440117.11</v>
      </c>
      <c r="J239" s="17">
        <v>3524612.54</v>
      </c>
      <c r="K239" s="17">
        <v>582781.74</v>
      </c>
      <c r="L239" s="17">
        <v>5093133.2</v>
      </c>
      <c r="M239" s="17">
        <v>486463.75</v>
      </c>
      <c r="N239" s="55">
        <v>2871892.92</v>
      </c>
      <c r="O239" s="55">
        <f>SUM(D239:N239)</f>
        <v>15385352.049999999</v>
      </c>
    </row>
    <row r="240" spans="1:15" ht="11.25">
      <c r="A240" s="7" t="s">
        <v>308</v>
      </c>
      <c r="B240" s="49" t="s">
        <v>309</v>
      </c>
      <c r="C240" s="16"/>
      <c r="D240" s="8">
        <v>809</v>
      </c>
      <c r="E240" s="17"/>
      <c r="F240" s="17">
        <v>35200.17</v>
      </c>
      <c r="G240" s="17">
        <v>1513.8</v>
      </c>
      <c r="H240" s="17">
        <v>83000.9</v>
      </c>
      <c r="I240" s="17">
        <v>1093300.1</v>
      </c>
      <c r="J240" s="17">
        <v>13079</v>
      </c>
      <c r="K240" s="17">
        <v>36229.52</v>
      </c>
      <c r="L240" s="17">
        <v>110371.01000000001</v>
      </c>
      <c r="M240" s="17">
        <v>212744.02000000002</v>
      </c>
      <c r="N240" s="55">
        <v>981955.77</v>
      </c>
      <c r="O240" s="55">
        <f>SUM(D240:N240)</f>
        <v>2568203.29</v>
      </c>
    </row>
    <row r="241" spans="1:15" ht="12" thickBot="1">
      <c r="A241" s="15"/>
      <c r="B241" s="47"/>
      <c r="C241" s="16"/>
      <c r="D241" s="24">
        <f aca="true" t="shared" si="59" ref="D241:O241">SUM(D236:D240)</f>
        <v>179048.16</v>
      </c>
      <c r="E241" s="24">
        <f t="shared" si="59"/>
        <v>3953973.23</v>
      </c>
      <c r="F241" s="24">
        <f t="shared" si="59"/>
        <v>995373.78</v>
      </c>
      <c r="G241" s="24">
        <f t="shared" si="59"/>
        <v>333863.79</v>
      </c>
      <c r="H241" s="24">
        <f t="shared" si="59"/>
        <v>1289660.7199999997</v>
      </c>
      <c r="I241" s="24">
        <f t="shared" si="59"/>
        <v>1639370.53</v>
      </c>
      <c r="J241" s="24">
        <f t="shared" si="59"/>
        <v>3760805.81</v>
      </c>
      <c r="K241" s="24">
        <f t="shared" si="59"/>
        <v>806179.3200000001</v>
      </c>
      <c r="L241" s="24">
        <f t="shared" si="59"/>
        <v>5262658.68</v>
      </c>
      <c r="M241" s="24">
        <f t="shared" si="59"/>
        <v>950528.0900000001</v>
      </c>
      <c r="N241" s="24">
        <f t="shared" si="59"/>
        <v>4869724.58</v>
      </c>
      <c r="O241" s="24">
        <f t="shared" si="59"/>
        <v>24041186.689999998</v>
      </c>
    </row>
    <row r="242" spans="1:14" ht="12" thickTop="1">
      <c r="A242" s="15"/>
      <c r="B242" s="47"/>
      <c r="C242" s="16"/>
      <c r="E242" s="17"/>
      <c r="F242" s="17"/>
      <c r="G242" s="17"/>
      <c r="H242" s="17"/>
      <c r="I242" s="17"/>
      <c r="J242" s="17"/>
      <c r="K242" s="17"/>
      <c r="L242" s="17"/>
      <c r="M242" s="17"/>
      <c r="N242" s="55"/>
    </row>
    <row r="243" spans="1:15" ht="11.25">
      <c r="A243" s="7" t="s">
        <v>310</v>
      </c>
      <c r="B243" s="49" t="s">
        <v>311</v>
      </c>
      <c r="C243" s="16"/>
      <c r="E243" s="17"/>
      <c r="F243" s="17"/>
      <c r="G243" s="17"/>
      <c r="H243" s="17"/>
      <c r="I243" s="17"/>
      <c r="J243" s="17"/>
      <c r="K243" s="17"/>
      <c r="L243" s="17"/>
      <c r="M243" s="17"/>
      <c r="N243" s="55"/>
      <c r="O243" s="55"/>
    </row>
    <row r="244" spans="1:15" ht="11.25">
      <c r="A244" s="7" t="s">
        <v>312</v>
      </c>
      <c r="B244" s="49" t="s">
        <v>313</v>
      </c>
      <c r="C244" s="16"/>
      <c r="D244" s="8">
        <v>14496.2</v>
      </c>
      <c r="E244" s="17"/>
      <c r="F244" s="17">
        <v>36784.04</v>
      </c>
      <c r="G244" s="17">
        <v>64963.36</v>
      </c>
      <c r="H244" s="17">
        <v>44257.48</v>
      </c>
      <c r="I244" s="17">
        <v>71744.84</v>
      </c>
      <c r="J244" s="17">
        <v>16186.37</v>
      </c>
      <c r="K244" s="17">
        <v>8836.93</v>
      </c>
      <c r="L244" s="17">
        <v>6819.21</v>
      </c>
      <c r="M244" s="17">
        <v>150248.65</v>
      </c>
      <c r="N244" s="55">
        <v>1581783.05</v>
      </c>
      <c r="O244" s="55">
        <f>SUM(D244:N244)</f>
        <v>1996120.13</v>
      </c>
    </row>
    <row r="245" spans="1:15" ht="11.25">
      <c r="A245" s="7" t="s">
        <v>314</v>
      </c>
      <c r="B245" s="49" t="s">
        <v>315</v>
      </c>
      <c r="C245" s="16"/>
      <c r="E245" s="17">
        <v>2399.01</v>
      </c>
      <c r="F245" s="17">
        <v>6599.01</v>
      </c>
      <c r="G245" s="17">
        <v>9981.88</v>
      </c>
      <c r="H245" s="17">
        <v>14699.84</v>
      </c>
      <c r="I245" s="17"/>
      <c r="J245" s="17">
        <v>124702.23</v>
      </c>
      <c r="K245" s="17">
        <v>4398</v>
      </c>
      <c r="L245" s="17">
        <v>68619.8</v>
      </c>
      <c r="M245" s="17">
        <v>23428.600000000002</v>
      </c>
      <c r="N245" s="55">
        <v>157406.01</v>
      </c>
      <c r="O245" s="55">
        <f>SUM(D245:N245)</f>
        <v>412234.38</v>
      </c>
    </row>
    <row r="246" spans="1:15" ht="11.25">
      <c r="A246" s="7" t="s">
        <v>316</v>
      </c>
      <c r="B246" s="49" t="s">
        <v>317</v>
      </c>
      <c r="C246" s="16"/>
      <c r="E246" s="17">
        <v>6478</v>
      </c>
      <c r="F246" s="17"/>
      <c r="G246" s="17">
        <v>12514.08</v>
      </c>
      <c r="H246" s="17">
        <v>15724.99</v>
      </c>
      <c r="I246" s="17"/>
      <c r="J246" s="17"/>
      <c r="K246" s="17">
        <v>124922.02</v>
      </c>
      <c r="L246" s="17">
        <v>49183.32</v>
      </c>
      <c r="M246" s="17">
        <v>90197.61</v>
      </c>
      <c r="N246" s="55">
        <v>1046392.8200000001</v>
      </c>
      <c r="O246" s="55">
        <f>SUM(D246:N246)</f>
        <v>1345412.84</v>
      </c>
    </row>
    <row r="247" spans="1:15" ht="12" thickBot="1">
      <c r="A247" s="15"/>
      <c r="B247" s="47"/>
      <c r="C247" s="16"/>
      <c r="D247" s="24">
        <f aca="true" t="shared" si="60" ref="D247:I247">SUM(D244:D246)</f>
        <v>14496.2</v>
      </c>
      <c r="E247" s="24">
        <f t="shared" si="60"/>
        <v>8877.01</v>
      </c>
      <c r="F247" s="24">
        <f t="shared" si="60"/>
        <v>43383.05</v>
      </c>
      <c r="G247" s="24">
        <f t="shared" si="60"/>
        <v>87459.32</v>
      </c>
      <c r="H247" s="24">
        <f t="shared" si="60"/>
        <v>74682.31000000001</v>
      </c>
      <c r="I247" s="24">
        <f t="shared" si="60"/>
        <v>71744.84</v>
      </c>
      <c r="J247" s="24">
        <f aca="true" t="shared" si="61" ref="J247:O247">SUM(J244:J246)</f>
        <v>140888.6</v>
      </c>
      <c r="K247" s="24">
        <f t="shared" si="61"/>
        <v>138156.95</v>
      </c>
      <c r="L247" s="24">
        <f t="shared" si="61"/>
        <v>124622.33000000002</v>
      </c>
      <c r="M247" s="24">
        <f t="shared" si="61"/>
        <v>263874.86</v>
      </c>
      <c r="N247" s="24">
        <f t="shared" si="61"/>
        <v>2785581.88</v>
      </c>
      <c r="O247" s="24">
        <f t="shared" si="61"/>
        <v>3753767.3499999996</v>
      </c>
    </row>
    <row r="248" spans="1:14" ht="12" thickTop="1">
      <c r="A248" s="15"/>
      <c r="B248" s="47"/>
      <c r="C248" s="16"/>
      <c r="E248" s="17"/>
      <c r="F248" s="17"/>
      <c r="G248" s="17"/>
      <c r="H248" s="17"/>
      <c r="I248" s="17"/>
      <c r="J248" s="17"/>
      <c r="K248" s="17"/>
      <c r="L248" s="17"/>
      <c r="M248" s="17"/>
      <c r="N248" s="55"/>
    </row>
    <row r="249" spans="1:14" ht="11.25">
      <c r="A249" s="7" t="s">
        <v>318</v>
      </c>
      <c r="B249" s="49" t="s">
        <v>397</v>
      </c>
      <c r="C249" s="16"/>
      <c r="E249" s="17"/>
      <c r="F249" s="17"/>
      <c r="G249" s="17"/>
      <c r="H249" s="17"/>
      <c r="I249" s="17"/>
      <c r="J249" s="17"/>
      <c r="K249" s="17"/>
      <c r="L249" s="17"/>
      <c r="M249" s="17"/>
      <c r="N249" s="55"/>
    </row>
    <row r="250" spans="1:15" ht="11.25">
      <c r="A250" s="7" t="s">
        <v>319</v>
      </c>
      <c r="B250" s="49" t="s">
        <v>398</v>
      </c>
      <c r="C250" s="16"/>
      <c r="D250" s="8">
        <v>916.4</v>
      </c>
      <c r="E250" s="17">
        <v>3958.38</v>
      </c>
      <c r="F250" s="17"/>
      <c r="G250" s="17">
        <v>0</v>
      </c>
      <c r="H250" s="17">
        <v>2140.2</v>
      </c>
      <c r="I250" s="17">
        <v>79994.03</v>
      </c>
      <c r="J250" s="17">
        <v>157530.08</v>
      </c>
      <c r="K250" s="17">
        <v>5602.8</v>
      </c>
      <c r="L250" s="17">
        <v>80872.52</v>
      </c>
      <c r="M250" s="17">
        <v>304805.89</v>
      </c>
      <c r="N250" s="55">
        <v>540663.32</v>
      </c>
      <c r="O250" s="55">
        <f>SUM(D250:N250)</f>
        <v>1176483.62</v>
      </c>
    </row>
    <row r="251" spans="1:15" ht="11.25">
      <c r="A251" s="7" t="s">
        <v>320</v>
      </c>
      <c r="B251" s="49" t="s">
        <v>321</v>
      </c>
      <c r="C251" s="16"/>
      <c r="E251" s="17"/>
      <c r="F251" s="17">
        <v>0</v>
      </c>
      <c r="G251" s="17">
        <v>0</v>
      </c>
      <c r="H251" s="17">
        <v>5459.150000000001</v>
      </c>
      <c r="I251" s="17">
        <v>20571.99</v>
      </c>
      <c r="J251" s="17">
        <v>9599</v>
      </c>
      <c r="K251" s="17">
        <v>26635.68</v>
      </c>
      <c r="L251" s="17">
        <v>0</v>
      </c>
      <c r="M251" s="17">
        <v>100535.94</v>
      </c>
      <c r="N251" s="55">
        <v>436478.54000000004</v>
      </c>
      <c r="O251" s="55">
        <f>SUM(G251:N251)</f>
        <v>599280.3</v>
      </c>
    </row>
    <row r="252" spans="1:15" ht="12" thickBot="1">
      <c r="A252" s="7"/>
      <c r="B252" s="49"/>
      <c r="C252" s="16"/>
      <c r="D252" s="24">
        <f aca="true" t="shared" si="62" ref="D252:N252">SUM(D249:D251)</f>
        <v>916.4</v>
      </c>
      <c r="E252" s="24">
        <f t="shared" si="62"/>
        <v>3958.38</v>
      </c>
      <c r="F252" s="24">
        <f t="shared" si="62"/>
        <v>0</v>
      </c>
      <c r="G252" s="24">
        <f t="shared" si="62"/>
        <v>0</v>
      </c>
      <c r="H252" s="24">
        <f t="shared" si="62"/>
        <v>7599.35</v>
      </c>
      <c r="I252" s="24">
        <f t="shared" si="62"/>
        <v>100566.02</v>
      </c>
      <c r="J252" s="24">
        <f t="shared" si="62"/>
        <v>167129.08</v>
      </c>
      <c r="K252" s="24">
        <f t="shared" si="62"/>
        <v>32238.48</v>
      </c>
      <c r="L252" s="24">
        <f t="shared" si="62"/>
        <v>80872.52</v>
      </c>
      <c r="M252" s="24">
        <f t="shared" si="62"/>
        <v>405341.83</v>
      </c>
      <c r="N252" s="24">
        <f t="shared" si="62"/>
        <v>977141.86</v>
      </c>
      <c r="O252" s="24">
        <f>SUM(O249:O251)</f>
        <v>1775763.9200000002</v>
      </c>
    </row>
    <row r="253" spans="1:14" ht="12" thickTop="1">
      <c r="A253" s="15"/>
      <c r="B253" s="47"/>
      <c r="C253" s="16"/>
      <c r="E253" s="17"/>
      <c r="F253" s="17"/>
      <c r="G253" s="17"/>
      <c r="H253" s="17"/>
      <c r="I253" s="17"/>
      <c r="J253" s="17"/>
      <c r="K253" s="17"/>
      <c r="L253" s="17"/>
      <c r="M253" s="17"/>
      <c r="N253" s="55"/>
    </row>
    <row r="254" spans="1:14" ht="11.25">
      <c r="A254" s="15"/>
      <c r="B254" s="47"/>
      <c r="C254" s="16"/>
      <c r="E254" s="17"/>
      <c r="F254" s="17"/>
      <c r="G254" s="17"/>
      <c r="H254" s="17"/>
      <c r="I254" s="17"/>
      <c r="J254" s="17"/>
      <c r="K254" s="17"/>
      <c r="L254" s="17"/>
      <c r="M254" s="17"/>
      <c r="N254" s="55"/>
    </row>
    <row r="255" spans="1:14" ht="11.25">
      <c r="A255" s="15"/>
      <c r="B255" s="47"/>
      <c r="C255" s="16"/>
      <c r="E255" s="17"/>
      <c r="F255" s="17"/>
      <c r="G255" s="17"/>
      <c r="H255" s="17"/>
      <c r="I255" s="17"/>
      <c r="J255" s="17"/>
      <c r="K255" s="17"/>
      <c r="L255" s="17"/>
      <c r="M255" s="17"/>
      <c r="N255" s="55"/>
    </row>
    <row r="256" spans="1:14" ht="11.25">
      <c r="A256" s="31" t="s">
        <v>322</v>
      </c>
      <c r="B256" s="49" t="s">
        <v>311</v>
      </c>
      <c r="C256" s="16"/>
      <c r="E256" s="17"/>
      <c r="F256" s="17"/>
      <c r="G256" s="17"/>
      <c r="H256" s="17"/>
      <c r="I256" s="17"/>
      <c r="J256" s="17"/>
      <c r="K256" s="17"/>
      <c r="L256" s="17"/>
      <c r="M256" s="17"/>
      <c r="N256" s="55"/>
    </row>
    <row r="257" spans="1:15" ht="11.25">
      <c r="A257" s="7" t="s">
        <v>323</v>
      </c>
      <c r="B257" s="49" t="s">
        <v>324</v>
      </c>
      <c r="C257" s="16"/>
      <c r="E257" s="17">
        <v>498800</v>
      </c>
      <c r="F257" s="17">
        <v>359660.12</v>
      </c>
      <c r="G257" s="17">
        <v>1621148</v>
      </c>
      <c r="H257" s="17">
        <v>10950131.72</v>
      </c>
      <c r="I257" s="17">
        <v>7859422.24</v>
      </c>
      <c r="J257" s="17">
        <v>10340870</v>
      </c>
      <c r="K257" s="17">
        <v>2526295</v>
      </c>
      <c r="L257" s="17">
        <v>1146849.37</v>
      </c>
      <c r="M257" s="17">
        <v>0</v>
      </c>
      <c r="N257" s="55">
        <v>8373715.48</v>
      </c>
      <c r="O257" s="55">
        <f>SUM(E257:N257)</f>
        <v>43676891.92999999</v>
      </c>
    </row>
    <row r="258" spans="1:15" ht="11.25">
      <c r="A258" s="7" t="s">
        <v>414</v>
      </c>
      <c r="B258" s="49" t="s">
        <v>415</v>
      </c>
      <c r="C258" s="16"/>
      <c r="E258" s="17"/>
      <c r="F258" s="17"/>
      <c r="G258" s="17"/>
      <c r="H258" s="17"/>
      <c r="I258" s="17">
        <v>621760</v>
      </c>
      <c r="J258" s="17">
        <v>1317054.72</v>
      </c>
      <c r="K258" s="17">
        <v>1967360</v>
      </c>
      <c r="L258" s="17">
        <v>0</v>
      </c>
      <c r="M258" s="17">
        <v>0</v>
      </c>
      <c r="N258" s="55">
        <v>56956</v>
      </c>
      <c r="O258" s="55">
        <f>SUM(E258:N258)</f>
        <v>3963130.7199999997</v>
      </c>
    </row>
    <row r="259" spans="1:15" ht="11.25">
      <c r="A259" s="7" t="s">
        <v>420</v>
      </c>
      <c r="B259" s="49" t="s">
        <v>421</v>
      </c>
      <c r="C259" s="16"/>
      <c r="E259" s="17"/>
      <c r="F259" s="17"/>
      <c r="G259" s="17"/>
      <c r="H259" s="17"/>
      <c r="I259" s="17"/>
      <c r="J259" s="17"/>
      <c r="K259" s="17"/>
      <c r="L259" s="17">
        <v>281400</v>
      </c>
      <c r="M259" s="17">
        <v>0</v>
      </c>
      <c r="N259" s="55">
        <v>0</v>
      </c>
      <c r="O259" s="55">
        <f>SUM(E259:N259)</f>
        <v>281400</v>
      </c>
    </row>
    <row r="260" spans="1:15" ht="11.25">
      <c r="A260" s="7" t="s">
        <v>325</v>
      </c>
      <c r="B260" s="49" t="s">
        <v>326</v>
      </c>
      <c r="C260" s="16"/>
      <c r="E260" s="17"/>
      <c r="F260" s="17">
        <v>0</v>
      </c>
      <c r="G260" s="17"/>
      <c r="H260" s="17"/>
      <c r="I260" s="17">
        <v>1611</v>
      </c>
      <c r="J260" s="17">
        <v>0</v>
      </c>
      <c r="K260" s="17">
        <v>0</v>
      </c>
      <c r="L260" s="17">
        <v>0</v>
      </c>
      <c r="M260" s="17">
        <v>0</v>
      </c>
      <c r="N260" s="55">
        <v>0</v>
      </c>
      <c r="O260" s="55">
        <f>SUM(E260:N260)</f>
        <v>1611</v>
      </c>
    </row>
    <row r="261" spans="1:15" ht="12" thickBot="1">
      <c r="A261" s="15"/>
      <c r="B261" s="47"/>
      <c r="C261" s="16"/>
      <c r="D261" s="24">
        <f aca="true" t="shared" si="63" ref="D261:N261">SUM(D256:D260)</f>
        <v>0</v>
      </c>
      <c r="E261" s="24">
        <f t="shared" si="63"/>
        <v>498800</v>
      </c>
      <c r="F261" s="24">
        <f t="shared" si="63"/>
        <v>359660.12</v>
      </c>
      <c r="G261" s="24">
        <f t="shared" si="63"/>
        <v>1621148</v>
      </c>
      <c r="H261" s="24">
        <f t="shared" si="63"/>
        <v>10950131.72</v>
      </c>
      <c r="I261" s="24">
        <f t="shared" si="63"/>
        <v>8482793.24</v>
      </c>
      <c r="J261" s="24">
        <f t="shared" si="63"/>
        <v>11657924.72</v>
      </c>
      <c r="K261" s="24">
        <f t="shared" si="63"/>
        <v>4493655</v>
      </c>
      <c r="L261" s="24">
        <f t="shared" si="63"/>
        <v>1428249.37</v>
      </c>
      <c r="M261" s="24">
        <f t="shared" si="63"/>
        <v>0</v>
      </c>
      <c r="N261" s="24">
        <f t="shared" si="63"/>
        <v>8430671.48</v>
      </c>
      <c r="O261" s="24">
        <f>SUM(O256:O260)</f>
        <v>47923033.64999999</v>
      </c>
    </row>
    <row r="262" spans="1:14" ht="12" thickTop="1">
      <c r="A262" s="15"/>
      <c r="B262" s="47"/>
      <c r="C262" s="16"/>
      <c r="E262" s="17"/>
      <c r="F262" s="17"/>
      <c r="G262" s="17"/>
      <c r="H262" s="17"/>
      <c r="I262" s="17"/>
      <c r="J262" s="17"/>
      <c r="K262" s="17"/>
      <c r="L262" s="17"/>
      <c r="M262" s="17"/>
      <c r="N262" s="55"/>
    </row>
    <row r="263" spans="1:14" ht="11.25">
      <c r="A263" s="7" t="s">
        <v>327</v>
      </c>
      <c r="B263" s="49" t="s">
        <v>328</v>
      </c>
      <c r="C263" s="16"/>
      <c r="E263" s="17"/>
      <c r="F263" s="17"/>
      <c r="G263" s="17"/>
      <c r="H263" s="17"/>
      <c r="I263" s="17"/>
      <c r="J263" s="17"/>
      <c r="K263" s="17"/>
      <c r="L263" s="17"/>
      <c r="M263" s="17"/>
      <c r="N263" s="55"/>
    </row>
    <row r="264" spans="1:15" ht="11.25">
      <c r="A264" s="7" t="s">
        <v>407</v>
      </c>
      <c r="B264" s="49" t="s">
        <v>408</v>
      </c>
      <c r="C264" s="16"/>
      <c r="E264" s="17"/>
      <c r="F264" s="17">
        <v>6496</v>
      </c>
      <c r="G264" s="17">
        <v>21000</v>
      </c>
      <c r="H264" s="17">
        <v>139464.94</v>
      </c>
      <c r="I264" s="17">
        <v>0</v>
      </c>
      <c r="J264" s="17">
        <v>1167.28</v>
      </c>
      <c r="K264" s="17">
        <v>1595.1</v>
      </c>
      <c r="L264" s="17">
        <v>12232.02</v>
      </c>
      <c r="M264" s="17">
        <v>1985.65</v>
      </c>
      <c r="N264" s="55">
        <v>2334.57</v>
      </c>
      <c r="O264" s="55">
        <f aca="true" t="shared" si="64" ref="O264:O270">SUM(D264:N264)</f>
        <v>186275.56</v>
      </c>
    </row>
    <row r="265" spans="1:15" ht="11.25">
      <c r="A265" s="7" t="s">
        <v>329</v>
      </c>
      <c r="B265" s="49" t="s">
        <v>399</v>
      </c>
      <c r="C265" s="16"/>
      <c r="E265" s="17"/>
      <c r="F265" s="7"/>
      <c r="G265" s="17">
        <v>0</v>
      </c>
      <c r="H265" s="17">
        <v>2294480</v>
      </c>
      <c r="I265" s="17">
        <v>2430883.98</v>
      </c>
      <c r="J265" s="17">
        <v>20671919.94</v>
      </c>
      <c r="K265" s="17">
        <v>0</v>
      </c>
      <c r="L265" s="17">
        <v>0</v>
      </c>
      <c r="M265" s="17">
        <v>0</v>
      </c>
      <c r="N265" s="55">
        <v>1298040</v>
      </c>
      <c r="O265" s="55">
        <f t="shared" si="64"/>
        <v>26695323.92</v>
      </c>
    </row>
    <row r="266" spans="1:15" ht="33.75">
      <c r="A266" s="7" t="s">
        <v>330</v>
      </c>
      <c r="B266" s="51" t="s">
        <v>331</v>
      </c>
      <c r="C266" s="16"/>
      <c r="E266" s="17">
        <v>18144.79</v>
      </c>
      <c r="F266" s="17">
        <v>85570.08</v>
      </c>
      <c r="G266" s="17">
        <v>64734.4</v>
      </c>
      <c r="H266" s="17">
        <v>81145.31</v>
      </c>
      <c r="I266" s="17">
        <v>220458</v>
      </c>
      <c r="J266" s="17">
        <v>56468.8</v>
      </c>
      <c r="K266" s="17">
        <v>13701.92</v>
      </c>
      <c r="L266" s="17">
        <v>397866.08</v>
      </c>
      <c r="M266" s="17">
        <v>384894.96</v>
      </c>
      <c r="N266" s="55">
        <v>316132.48</v>
      </c>
      <c r="O266" s="55">
        <f t="shared" si="64"/>
        <v>1639116.82</v>
      </c>
    </row>
    <row r="267" spans="1:15" ht="11.25">
      <c r="A267" s="7" t="s">
        <v>332</v>
      </c>
      <c r="B267" s="49" t="s">
        <v>333</v>
      </c>
      <c r="C267" s="16"/>
      <c r="E267" s="17">
        <v>5148.16</v>
      </c>
      <c r="F267" s="17">
        <v>19583.6</v>
      </c>
      <c r="G267" s="17">
        <v>35992.41</v>
      </c>
      <c r="H267" s="17">
        <v>465.6</v>
      </c>
      <c r="I267" s="17">
        <v>15959.85</v>
      </c>
      <c r="J267" s="17">
        <v>2793.6</v>
      </c>
      <c r="K267" s="17">
        <v>442862.73</v>
      </c>
      <c r="L267" s="17">
        <v>16603.66</v>
      </c>
      <c r="M267" s="17">
        <v>230670.37</v>
      </c>
      <c r="N267" s="55">
        <v>1287333.65</v>
      </c>
      <c r="O267" s="55">
        <f t="shared" si="64"/>
        <v>2057413.63</v>
      </c>
    </row>
    <row r="268" spans="1:15" ht="22.5">
      <c r="A268" s="7" t="s">
        <v>334</v>
      </c>
      <c r="B268" s="51" t="s">
        <v>400</v>
      </c>
      <c r="C268" s="16"/>
      <c r="E268" s="7"/>
      <c r="F268" s="7"/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26784.18</v>
      </c>
      <c r="M268" s="17">
        <v>8928.06</v>
      </c>
      <c r="N268" s="55">
        <v>0</v>
      </c>
      <c r="O268" s="55">
        <f t="shared" si="64"/>
        <v>35712.24</v>
      </c>
    </row>
    <row r="269" spans="1:15" ht="11.25">
      <c r="A269" s="7" t="s">
        <v>335</v>
      </c>
      <c r="B269" s="49" t="s">
        <v>336</v>
      </c>
      <c r="C269" s="16"/>
      <c r="D269" s="8">
        <v>414843.2</v>
      </c>
      <c r="E269" s="17">
        <v>160463.1</v>
      </c>
      <c r="F269" s="17">
        <v>13551.39</v>
      </c>
      <c r="G269" s="17">
        <v>49364.03</v>
      </c>
      <c r="H269" s="17">
        <v>290948.13</v>
      </c>
      <c r="I269" s="17">
        <v>100537.2</v>
      </c>
      <c r="J269" s="17">
        <v>341909.94</v>
      </c>
      <c r="K269" s="17">
        <v>154774.67</v>
      </c>
      <c r="L269" s="17">
        <v>152993.42</v>
      </c>
      <c r="M269" s="17">
        <v>67480.17</v>
      </c>
      <c r="N269" s="55">
        <v>10837</v>
      </c>
      <c r="O269" s="55">
        <f t="shared" si="64"/>
        <v>1757702.2499999998</v>
      </c>
    </row>
    <row r="270" spans="1:15" ht="11.25">
      <c r="A270" s="7" t="s">
        <v>404</v>
      </c>
      <c r="B270" s="49" t="s">
        <v>405</v>
      </c>
      <c r="C270" s="16"/>
      <c r="E270" s="17"/>
      <c r="F270" s="17">
        <v>7906.56</v>
      </c>
      <c r="G270" s="17">
        <v>0</v>
      </c>
      <c r="H270" s="17">
        <v>728.48</v>
      </c>
      <c r="I270" s="17">
        <v>4748.99</v>
      </c>
      <c r="J270" s="17">
        <v>12000.2</v>
      </c>
      <c r="K270" s="17">
        <v>451941.8</v>
      </c>
      <c r="L270" s="17">
        <v>99497.85</v>
      </c>
      <c r="M270" s="17">
        <v>39400.56</v>
      </c>
      <c r="N270" s="55">
        <v>6542.400000000001</v>
      </c>
      <c r="O270" s="55">
        <f t="shared" si="64"/>
        <v>622766.84</v>
      </c>
    </row>
    <row r="271" spans="1:15" ht="12" thickBot="1">
      <c r="A271" s="7"/>
      <c r="B271" s="49"/>
      <c r="C271" s="16"/>
      <c r="D271" s="24">
        <f>SUM(D263:D269)</f>
        <v>414843.2</v>
      </c>
      <c r="E271" s="24">
        <f>SUM(E263:E269)</f>
        <v>183756.05000000002</v>
      </c>
      <c r="F271" s="24">
        <f aca="true" t="shared" si="65" ref="F271:N271">SUM(F263:F270)</f>
        <v>133107.63</v>
      </c>
      <c r="G271" s="24">
        <f t="shared" si="65"/>
        <v>171090.84</v>
      </c>
      <c r="H271" s="24">
        <f t="shared" si="65"/>
        <v>2807232.46</v>
      </c>
      <c r="I271" s="24">
        <f t="shared" si="65"/>
        <v>2772588.0200000005</v>
      </c>
      <c r="J271" s="24">
        <f t="shared" si="65"/>
        <v>21086259.760000005</v>
      </c>
      <c r="K271" s="24">
        <f t="shared" si="65"/>
        <v>1064876.22</v>
      </c>
      <c r="L271" s="24">
        <f t="shared" si="65"/>
        <v>705977.21</v>
      </c>
      <c r="M271" s="24">
        <f t="shared" si="65"/>
        <v>733359.77</v>
      </c>
      <c r="N271" s="24">
        <f t="shared" si="65"/>
        <v>2921220.1</v>
      </c>
      <c r="O271" s="24">
        <f>SUM(O263:O270)</f>
        <v>32994311.259999998</v>
      </c>
    </row>
    <row r="272" spans="1:14" ht="12" thickTop="1">
      <c r="A272" s="7"/>
      <c r="B272" s="49"/>
      <c r="C272" s="16"/>
      <c r="E272" s="17"/>
      <c r="F272" s="7"/>
      <c r="G272" s="7"/>
      <c r="H272" s="17"/>
      <c r="I272" s="17"/>
      <c r="J272" s="17"/>
      <c r="K272" s="17"/>
      <c r="L272" s="17"/>
      <c r="M272" s="17"/>
      <c r="N272" s="55"/>
    </row>
    <row r="273" spans="1:14" ht="11.25">
      <c r="A273" s="7"/>
      <c r="B273" s="49"/>
      <c r="C273" s="16"/>
      <c r="E273" s="17"/>
      <c r="F273" s="17"/>
      <c r="G273" s="7"/>
      <c r="H273" s="17"/>
      <c r="I273" s="17"/>
      <c r="J273" s="17"/>
      <c r="K273" s="17"/>
      <c r="L273" s="17"/>
      <c r="M273" s="17"/>
      <c r="N273" s="55"/>
    </row>
    <row r="274" spans="1:14" ht="11.25">
      <c r="A274" s="31" t="s">
        <v>386</v>
      </c>
      <c r="B274" s="49" t="s">
        <v>337</v>
      </c>
      <c r="C274" s="16"/>
      <c r="E274" s="17"/>
      <c r="F274" s="17"/>
      <c r="G274" s="17"/>
      <c r="H274" s="17"/>
      <c r="I274" s="17"/>
      <c r="J274" s="17"/>
      <c r="K274" s="17"/>
      <c r="L274" s="17"/>
      <c r="M274" s="17"/>
      <c r="N274" s="55"/>
    </row>
    <row r="275" spans="1:15" ht="11.25">
      <c r="A275" s="7" t="s">
        <v>338</v>
      </c>
      <c r="B275" s="49" t="s">
        <v>339</v>
      </c>
      <c r="C275" s="16"/>
      <c r="D275" s="8">
        <v>102321.65</v>
      </c>
      <c r="E275" s="17">
        <v>683955.16</v>
      </c>
      <c r="F275" s="17"/>
      <c r="G275" s="17">
        <v>0</v>
      </c>
      <c r="H275" s="17">
        <v>0</v>
      </c>
      <c r="I275" s="17"/>
      <c r="J275" s="17">
        <v>453579.83</v>
      </c>
      <c r="K275" s="17">
        <v>0</v>
      </c>
      <c r="L275" s="17">
        <v>0</v>
      </c>
      <c r="M275" s="17">
        <v>0</v>
      </c>
      <c r="N275" s="55">
        <v>160004.6</v>
      </c>
      <c r="O275" s="16">
        <f>SUM(D275:N275)</f>
        <v>1399861.2400000002</v>
      </c>
    </row>
    <row r="276" spans="1:15" ht="11.25">
      <c r="A276" s="7" t="s">
        <v>340</v>
      </c>
      <c r="B276" s="49" t="s">
        <v>341</v>
      </c>
      <c r="C276" s="16"/>
      <c r="E276" s="17"/>
      <c r="F276" s="17"/>
      <c r="H276" s="17"/>
      <c r="I276" s="17"/>
      <c r="J276" s="17">
        <v>12261.2</v>
      </c>
      <c r="K276" s="17">
        <v>0</v>
      </c>
      <c r="L276" s="17">
        <v>4679.44</v>
      </c>
      <c r="M276" s="17">
        <v>0</v>
      </c>
      <c r="N276" s="55">
        <v>3800661.12</v>
      </c>
      <c r="O276" s="16">
        <f>SUM(D276:N276)</f>
        <v>3817601.7600000002</v>
      </c>
    </row>
    <row r="277" spans="1:15" ht="12" thickBot="1">
      <c r="A277" s="7"/>
      <c r="B277" s="49"/>
      <c r="C277" s="16"/>
      <c r="D277" s="24">
        <f>SUM(D275:D276)</f>
        <v>102321.65</v>
      </c>
      <c r="E277" s="24">
        <f>SUM(E275:E276)</f>
        <v>683955.16</v>
      </c>
      <c r="F277" s="24">
        <f>SUM(F275:F276)</f>
        <v>0</v>
      </c>
      <c r="G277" s="24">
        <f>SUM(G275:G276)</f>
        <v>0</v>
      </c>
      <c r="H277" s="24">
        <f>SUM(H275:H276)</f>
        <v>0</v>
      </c>
      <c r="I277" s="24"/>
      <c r="J277" s="24">
        <f aca="true" t="shared" si="66" ref="J277:O277">SUM(J275:J276)</f>
        <v>465841.03</v>
      </c>
      <c r="K277" s="24">
        <f t="shared" si="66"/>
        <v>0</v>
      </c>
      <c r="L277" s="24">
        <f t="shared" si="66"/>
        <v>4679.44</v>
      </c>
      <c r="M277" s="24">
        <f t="shared" si="66"/>
        <v>0</v>
      </c>
      <c r="N277" s="24">
        <f t="shared" si="66"/>
        <v>3960665.72</v>
      </c>
      <c r="O277" s="24">
        <f t="shared" si="66"/>
        <v>5217463</v>
      </c>
    </row>
    <row r="278" spans="1:14" ht="12" thickTop="1">
      <c r="A278" s="7"/>
      <c r="B278" s="49"/>
      <c r="C278" s="16"/>
      <c r="E278" s="17"/>
      <c r="F278" s="17"/>
      <c r="G278" s="17"/>
      <c r="H278" s="17"/>
      <c r="I278" s="17"/>
      <c r="J278" s="17"/>
      <c r="K278" s="17"/>
      <c r="L278" s="17"/>
      <c r="M278" s="17"/>
      <c r="N278" s="55"/>
    </row>
    <row r="279" spans="1:15" ht="11.25">
      <c r="A279" s="30" t="s">
        <v>342</v>
      </c>
      <c r="B279" s="53" t="s">
        <v>343</v>
      </c>
      <c r="C279" s="14">
        <f>SUM(C288)</f>
        <v>518784.21</v>
      </c>
      <c r="D279" s="14">
        <f aca="true" t="shared" si="67" ref="D279:O279">SUM(D288,D294)</f>
        <v>59213012.25</v>
      </c>
      <c r="E279" s="14">
        <f t="shared" si="67"/>
        <v>26229675.51</v>
      </c>
      <c r="F279" s="14">
        <f t="shared" si="67"/>
        <v>66481200.68</v>
      </c>
      <c r="G279" s="14">
        <f t="shared" si="67"/>
        <v>33357133.180000007</v>
      </c>
      <c r="H279" s="14">
        <f t="shared" si="67"/>
        <v>22103117.4</v>
      </c>
      <c r="I279" s="14">
        <f t="shared" si="67"/>
        <v>44910986.83</v>
      </c>
      <c r="J279" s="14">
        <f t="shared" si="67"/>
        <v>56601729.309999995</v>
      </c>
      <c r="K279" s="14">
        <f t="shared" si="67"/>
        <v>25694943.57</v>
      </c>
      <c r="L279" s="14">
        <f t="shared" si="67"/>
        <v>31436253.999999996</v>
      </c>
      <c r="M279" s="14">
        <f t="shared" si="67"/>
        <v>31418868.200000003</v>
      </c>
      <c r="N279" s="14">
        <f t="shared" si="67"/>
        <v>90090790.15</v>
      </c>
      <c r="O279" s="14">
        <f t="shared" si="67"/>
        <v>488056495.2899999</v>
      </c>
    </row>
    <row r="280" spans="1:14" ht="11.25">
      <c r="A280" s="7"/>
      <c r="B280" s="49"/>
      <c r="C280" s="16"/>
      <c r="E280" s="17"/>
      <c r="F280" s="17"/>
      <c r="G280" s="17"/>
      <c r="H280" s="17"/>
      <c r="I280" s="17"/>
      <c r="J280" s="17"/>
      <c r="K280" s="17"/>
      <c r="L280" s="17"/>
      <c r="M280" s="17"/>
      <c r="N280" s="55"/>
    </row>
    <row r="281" spans="1:14" ht="11.25">
      <c r="A281" s="7"/>
      <c r="B281" s="49"/>
      <c r="C281" s="16"/>
      <c r="E281" s="17"/>
      <c r="F281" s="17"/>
      <c r="G281" s="17"/>
      <c r="H281" s="17"/>
      <c r="I281" s="17"/>
      <c r="J281" s="17"/>
      <c r="K281" s="17"/>
      <c r="L281" s="17"/>
      <c r="M281" s="17"/>
      <c r="N281" s="55"/>
    </row>
    <row r="282" spans="1:14" ht="11.25">
      <c r="A282" s="7" t="s">
        <v>344</v>
      </c>
      <c r="B282" s="49" t="s">
        <v>345</v>
      </c>
      <c r="C282" s="16"/>
      <c r="E282" s="17"/>
      <c r="F282" s="17"/>
      <c r="G282" s="17"/>
      <c r="H282" s="17"/>
      <c r="I282" s="17"/>
      <c r="J282" s="17"/>
      <c r="K282" s="17"/>
      <c r="L282" s="17"/>
      <c r="M282" s="17"/>
      <c r="N282" s="55"/>
    </row>
    <row r="283" spans="1:15" ht="11.25">
      <c r="A283" s="7" t="s">
        <v>346</v>
      </c>
      <c r="B283" s="49" t="s">
        <v>347</v>
      </c>
      <c r="C283" s="16">
        <v>234900</v>
      </c>
      <c r="D283" s="8">
        <v>5153212.54</v>
      </c>
      <c r="E283" s="17">
        <v>5785363.96</v>
      </c>
      <c r="F283" s="17">
        <v>13964062.81</v>
      </c>
      <c r="G283" s="17">
        <v>15101535.530000001</v>
      </c>
      <c r="H283" s="17">
        <v>12208019.450000001</v>
      </c>
      <c r="I283" s="17">
        <v>17514742.46</v>
      </c>
      <c r="J283" s="17">
        <v>11904764.49</v>
      </c>
      <c r="K283" s="17">
        <v>14565804.51</v>
      </c>
      <c r="L283" s="17">
        <v>13092549.27</v>
      </c>
      <c r="M283" s="17">
        <v>15612482.99</v>
      </c>
      <c r="N283" s="55">
        <v>35730554.35</v>
      </c>
      <c r="O283" s="16">
        <f>SUM(C283:N283)</f>
        <v>160867992.35999998</v>
      </c>
    </row>
    <row r="284" spans="1:15" ht="11.25">
      <c r="A284" s="7" t="s">
        <v>348</v>
      </c>
      <c r="B284" s="49" t="s">
        <v>349</v>
      </c>
      <c r="C284" s="16"/>
      <c r="D284" s="8">
        <v>1764649.98</v>
      </c>
      <c r="E284" s="17">
        <v>3837475.11</v>
      </c>
      <c r="F284" s="17">
        <v>2745563.42</v>
      </c>
      <c r="G284" s="17">
        <v>2833927.0100000002</v>
      </c>
      <c r="H284" s="17">
        <v>1118684.71</v>
      </c>
      <c r="I284" s="17">
        <v>1221914.38</v>
      </c>
      <c r="J284" s="17">
        <v>1355258.59</v>
      </c>
      <c r="K284" s="17">
        <v>5694312.35</v>
      </c>
      <c r="L284" s="17">
        <v>4291906.06</v>
      </c>
      <c r="M284" s="17">
        <v>10360378.08</v>
      </c>
      <c r="N284" s="55">
        <v>28686057.11</v>
      </c>
      <c r="O284" s="16">
        <f>SUM(C284:N284)</f>
        <v>63910126.8</v>
      </c>
    </row>
    <row r="285" spans="1:15" ht="11.25">
      <c r="A285" s="7" t="s">
        <v>350</v>
      </c>
      <c r="B285" s="49" t="s">
        <v>351</v>
      </c>
      <c r="C285" s="16"/>
      <c r="D285" s="8">
        <v>1368579.91</v>
      </c>
      <c r="E285" s="17">
        <v>2456719.45</v>
      </c>
      <c r="F285" s="17">
        <v>804221.22</v>
      </c>
      <c r="G285" s="17">
        <v>3561590.2600000002</v>
      </c>
      <c r="H285" s="17">
        <v>4352519.25</v>
      </c>
      <c r="I285" s="17">
        <v>1290574.03</v>
      </c>
      <c r="J285" s="17">
        <v>1916093.11</v>
      </c>
      <c r="K285" s="17">
        <v>706903.01</v>
      </c>
      <c r="L285" s="17">
        <v>2761471.13</v>
      </c>
      <c r="M285" s="17">
        <v>3067104.52</v>
      </c>
      <c r="N285" s="55">
        <v>8203132.71</v>
      </c>
      <c r="O285" s="16">
        <f>SUM(C285:N285)</f>
        <v>30488908.599999998</v>
      </c>
    </row>
    <row r="286" spans="1:15" ht="11.25">
      <c r="A286" s="7" t="s">
        <v>352</v>
      </c>
      <c r="B286" s="49" t="s">
        <v>353</v>
      </c>
      <c r="C286" s="16">
        <v>283884.21</v>
      </c>
      <c r="D286" s="8">
        <v>50637332.45</v>
      </c>
      <c r="E286" s="17">
        <v>12865437.790000001</v>
      </c>
      <c r="F286" s="17">
        <v>48862103.74</v>
      </c>
      <c r="G286" s="17">
        <v>11860080.38</v>
      </c>
      <c r="H286" s="17">
        <v>4272522</v>
      </c>
      <c r="I286" s="17">
        <v>24883755.96</v>
      </c>
      <c r="J286" s="17">
        <v>41396166.66</v>
      </c>
      <c r="K286" s="17">
        <v>4615128.06</v>
      </c>
      <c r="L286" s="17">
        <v>11084281.24</v>
      </c>
      <c r="M286" s="17">
        <v>1989519.75</v>
      </c>
      <c r="N286" s="55">
        <v>17104610.2</v>
      </c>
      <c r="O286" s="16">
        <f>SUM(C286:N286)</f>
        <v>229854822.44</v>
      </c>
    </row>
    <row r="287" spans="1:15" ht="11.25">
      <c r="A287" s="7" t="s">
        <v>425</v>
      </c>
      <c r="B287" s="49" t="s">
        <v>426</v>
      </c>
      <c r="C287" s="16"/>
      <c r="E287" s="17"/>
      <c r="F287" s="17"/>
      <c r="G287" s="17"/>
      <c r="H287" s="17"/>
      <c r="I287" s="17"/>
      <c r="J287" s="17"/>
      <c r="K287" s="17"/>
      <c r="L287" s="17"/>
      <c r="M287" s="17">
        <v>141933.01</v>
      </c>
      <c r="N287" s="55">
        <v>0</v>
      </c>
      <c r="O287" s="16">
        <f>SUM(C287:N287)</f>
        <v>141933.01</v>
      </c>
    </row>
    <row r="288" spans="1:15" ht="12" thickBot="1">
      <c r="A288" s="7"/>
      <c r="B288" s="49"/>
      <c r="C288" s="24">
        <f aca="true" t="shared" si="68" ref="C288:H288">SUM(C282:C286)</f>
        <v>518784.21</v>
      </c>
      <c r="D288" s="24">
        <f t="shared" si="68"/>
        <v>58923774.88</v>
      </c>
      <c r="E288" s="24">
        <f t="shared" si="68"/>
        <v>24944996.310000002</v>
      </c>
      <c r="F288" s="24">
        <f t="shared" si="68"/>
        <v>66375951.19</v>
      </c>
      <c r="G288" s="24">
        <f t="shared" si="68"/>
        <v>33357133.180000007</v>
      </c>
      <c r="H288" s="24">
        <f t="shared" si="68"/>
        <v>21951745.41</v>
      </c>
      <c r="I288" s="24">
        <f>SUM(I282:I286)</f>
        <v>44910986.83</v>
      </c>
      <c r="J288" s="24">
        <f>SUM(J282:J286)</f>
        <v>56572282.849999994</v>
      </c>
      <c r="K288" s="24">
        <f>SUM(K282:K286)</f>
        <v>25582147.93</v>
      </c>
      <c r="L288" s="24">
        <f>SUM(L282:L286)</f>
        <v>31230207.699999996</v>
      </c>
      <c r="M288" s="24">
        <f>SUM(M282:M287)</f>
        <v>31171418.35</v>
      </c>
      <c r="N288" s="24">
        <f>SUM(N282:N287)</f>
        <v>89724354.37</v>
      </c>
      <c r="O288" s="24">
        <f>SUM(O282:O287)</f>
        <v>485263783.2099999</v>
      </c>
    </row>
    <row r="289" spans="1:14" ht="12" thickTop="1">
      <c r="A289" s="7"/>
      <c r="B289" s="49"/>
      <c r="C289" s="16"/>
      <c r="E289" s="17"/>
      <c r="F289" s="17"/>
      <c r="G289" s="17"/>
      <c r="H289" s="17"/>
      <c r="I289" s="17"/>
      <c r="J289" s="17"/>
      <c r="K289" s="17"/>
      <c r="L289" s="17"/>
      <c r="M289" s="17"/>
      <c r="N289" s="55"/>
    </row>
    <row r="290" spans="1:14" ht="11.25">
      <c r="A290" s="7" t="s">
        <v>354</v>
      </c>
      <c r="B290" s="49" t="s">
        <v>355</v>
      </c>
      <c r="C290" s="16"/>
      <c r="E290" s="17"/>
      <c r="F290" s="17"/>
      <c r="G290" s="17"/>
      <c r="H290" s="17"/>
      <c r="I290" s="17"/>
      <c r="J290" s="17"/>
      <c r="K290" s="17"/>
      <c r="L290" s="17"/>
      <c r="M290" s="17"/>
      <c r="N290" s="55"/>
    </row>
    <row r="291" spans="1:15" ht="11.25">
      <c r="A291" s="7" t="s">
        <v>356</v>
      </c>
      <c r="B291" s="49" t="s">
        <v>357</v>
      </c>
      <c r="C291" s="16"/>
      <c r="D291" s="8">
        <v>289237.37</v>
      </c>
      <c r="E291" s="17">
        <v>1284679.2</v>
      </c>
      <c r="F291" s="17">
        <v>105249.49</v>
      </c>
      <c r="G291" s="17">
        <v>0</v>
      </c>
      <c r="H291" s="17">
        <v>151371.99</v>
      </c>
      <c r="I291" s="17"/>
      <c r="J291" s="17">
        <v>29446.46</v>
      </c>
      <c r="K291" s="17">
        <v>112795.64</v>
      </c>
      <c r="L291" s="17">
        <v>206046.30000000002</v>
      </c>
      <c r="M291" s="17">
        <v>247449.85</v>
      </c>
      <c r="N291" s="55">
        <v>366435.78</v>
      </c>
      <c r="O291" s="16">
        <f>SUM(D291:N291)</f>
        <v>2792712.08</v>
      </c>
    </row>
    <row r="292" spans="1:15" ht="11.25">
      <c r="A292" s="7" t="s">
        <v>358</v>
      </c>
      <c r="B292" s="49" t="s">
        <v>349</v>
      </c>
      <c r="C292" s="16"/>
      <c r="E292" s="17">
        <v>0</v>
      </c>
      <c r="F292" s="17">
        <v>0</v>
      </c>
      <c r="G292" s="17">
        <v>0</v>
      </c>
      <c r="H292" s="17">
        <v>0</v>
      </c>
      <c r="I292" s="17"/>
      <c r="J292" s="17"/>
      <c r="K292" s="17">
        <v>0</v>
      </c>
      <c r="L292" s="17">
        <v>0</v>
      </c>
      <c r="M292" s="17">
        <v>0</v>
      </c>
      <c r="N292" s="55">
        <v>0</v>
      </c>
      <c r="O292" s="16">
        <f>SUM(D292:N292)</f>
        <v>0</v>
      </c>
    </row>
    <row r="293" spans="1:15" ht="11.25">
      <c r="A293" s="7" t="s">
        <v>359</v>
      </c>
      <c r="B293" s="49" t="s">
        <v>353</v>
      </c>
      <c r="C293" s="16"/>
      <c r="E293" s="17">
        <v>0</v>
      </c>
      <c r="F293" s="17">
        <v>0</v>
      </c>
      <c r="G293" s="17">
        <v>0</v>
      </c>
      <c r="H293" s="17">
        <v>0</v>
      </c>
      <c r="I293" s="17"/>
      <c r="J293" s="17"/>
      <c r="K293" s="17">
        <v>0</v>
      </c>
      <c r="L293" s="17">
        <v>0</v>
      </c>
      <c r="M293" s="17">
        <v>0</v>
      </c>
      <c r="N293" s="55">
        <v>0</v>
      </c>
      <c r="O293" s="16">
        <f>SUM(D293:N293)</f>
        <v>0</v>
      </c>
    </row>
    <row r="294" spans="1:15" ht="12" thickBot="1">
      <c r="A294" s="7"/>
      <c r="B294" s="49"/>
      <c r="C294" s="16"/>
      <c r="D294" s="24">
        <f aca="true" t="shared" si="69" ref="D294:J294">SUM(D291:D293)</f>
        <v>289237.37</v>
      </c>
      <c r="E294" s="24">
        <f t="shared" si="69"/>
        <v>1284679.2</v>
      </c>
      <c r="F294" s="24">
        <f t="shared" si="69"/>
        <v>105249.49</v>
      </c>
      <c r="G294" s="24">
        <f t="shared" si="69"/>
        <v>0</v>
      </c>
      <c r="H294" s="24">
        <f t="shared" si="69"/>
        <v>151371.99</v>
      </c>
      <c r="I294" s="24">
        <f t="shared" si="69"/>
        <v>0</v>
      </c>
      <c r="J294" s="24">
        <f t="shared" si="69"/>
        <v>29446.46</v>
      </c>
      <c r="K294" s="24">
        <f>SUM(K291:K293)</f>
        <v>112795.64</v>
      </c>
      <c r="L294" s="24">
        <f>SUM(L291:L293)</f>
        <v>206046.30000000002</v>
      </c>
      <c r="M294" s="24">
        <f>SUM(M291:M293)</f>
        <v>247449.85</v>
      </c>
      <c r="N294" s="24">
        <f>SUM(N291:N293)</f>
        <v>366435.78</v>
      </c>
      <c r="O294" s="24">
        <f>SUM(O291:O293)</f>
        <v>2792712.08</v>
      </c>
    </row>
    <row r="295" spans="1:14" ht="12" thickTop="1">
      <c r="A295" s="15"/>
      <c r="B295" s="47"/>
      <c r="C295" s="16"/>
      <c r="E295" s="17"/>
      <c r="F295" s="17"/>
      <c r="G295" s="17"/>
      <c r="H295" s="17"/>
      <c r="I295" s="17"/>
      <c r="J295" s="17"/>
      <c r="K295" s="17"/>
      <c r="L295" s="17"/>
      <c r="M295" s="17"/>
      <c r="N295" s="55"/>
    </row>
    <row r="296" spans="1:15" ht="11.25">
      <c r="A296" s="29" t="s">
        <v>360</v>
      </c>
      <c r="B296" s="52" t="s">
        <v>361</v>
      </c>
      <c r="C296" s="14">
        <f aca="true" t="shared" si="70" ref="C296:I296">SUM(C300,C304,C308)</f>
        <v>1600608.75</v>
      </c>
      <c r="D296" s="14">
        <f t="shared" si="70"/>
        <v>1567964.08</v>
      </c>
      <c r="E296" s="14">
        <f t="shared" si="70"/>
        <v>1538248.21</v>
      </c>
      <c r="F296" s="14">
        <f t="shared" si="70"/>
        <v>1613744.78</v>
      </c>
      <c r="G296" s="14">
        <f t="shared" si="70"/>
        <v>1580457.6</v>
      </c>
      <c r="H296" s="14">
        <f t="shared" si="70"/>
        <v>1606975.45</v>
      </c>
      <c r="I296" s="14">
        <f t="shared" si="70"/>
        <v>1511791.3900000001</v>
      </c>
      <c r="J296" s="14">
        <f aca="true" t="shared" si="71" ref="J296:O296">SUM(J300,J304,J308)</f>
        <v>1530358.79</v>
      </c>
      <c r="K296" s="14">
        <f t="shared" si="71"/>
        <v>1529288.62</v>
      </c>
      <c r="L296" s="14">
        <f t="shared" si="71"/>
        <v>1498716.9300000002</v>
      </c>
      <c r="M296" s="14">
        <f t="shared" si="71"/>
        <v>1670964.1400000001</v>
      </c>
      <c r="N296" s="14">
        <f t="shared" si="71"/>
        <v>2293049.9000000004</v>
      </c>
      <c r="O296" s="14">
        <f t="shared" si="71"/>
        <v>19542168.639999997</v>
      </c>
    </row>
    <row r="297" spans="1:14" ht="11.25">
      <c r="A297" s="18"/>
      <c r="B297" s="48"/>
      <c r="C297" s="23"/>
      <c r="E297" s="17"/>
      <c r="F297" s="17"/>
      <c r="G297" s="17"/>
      <c r="H297" s="17"/>
      <c r="I297" s="17"/>
      <c r="J297" s="17"/>
      <c r="K297" s="17"/>
      <c r="L297" s="17"/>
      <c r="M297" s="17"/>
      <c r="N297" s="55"/>
    </row>
    <row r="298" spans="1:14" ht="11.25">
      <c r="A298" s="18" t="s">
        <v>362</v>
      </c>
      <c r="B298" s="48" t="s">
        <v>363</v>
      </c>
      <c r="C298" s="16"/>
      <c r="E298" s="17"/>
      <c r="F298" s="17"/>
      <c r="G298" s="17"/>
      <c r="H298" s="17"/>
      <c r="I298" s="17"/>
      <c r="J298" s="17"/>
      <c r="K298" s="17"/>
      <c r="L298" s="17"/>
      <c r="M298" s="17"/>
      <c r="N298" s="55"/>
    </row>
    <row r="299" spans="1:15" ht="22.5">
      <c r="A299" s="15" t="s">
        <v>364</v>
      </c>
      <c r="B299" s="47" t="s">
        <v>365</v>
      </c>
      <c r="C299" s="16">
        <v>737314.96</v>
      </c>
      <c r="D299" s="8">
        <v>737314.96</v>
      </c>
      <c r="E299" s="17">
        <v>737314.96</v>
      </c>
      <c r="F299" s="17">
        <v>737314.96</v>
      </c>
      <c r="G299" s="17">
        <v>737314.96</v>
      </c>
      <c r="H299" s="17">
        <v>737314.96</v>
      </c>
      <c r="I299" s="17">
        <v>737314.96</v>
      </c>
      <c r="J299" s="17">
        <v>737314.96</v>
      </c>
      <c r="K299" s="17">
        <v>737314.96</v>
      </c>
      <c r="L299" s="17">
        <v>737314.96</v>
      </c>
      <c r="M299" s="17">
        <v>737314.96</v>
      </c>
      <c r="N299" s="55">
        <v>1533700.5</v>
      </c>
      <c r="O299" s="55">
        <f>SUM(C299:N299)</f>
        <v>9644165.059999999</v>
      </c>
    </row>
    <row r="300" spans="1:15" ht="12" thickBot="1">
      <c r="A300" s="15"/>
      <c r="B300" s="47"/>
      <c r="C300" s="24">
        <f aca="true" t="shared" si="72" ref="C300:I300">SUM(C298:C299)</f>
        <v>737314.96</v>
      </c>
      <c r="D300" s="24">
        <f t="shared" si="72"/>
        <v>737314.96</v>
      </c>
      <c r="E300" s="24">
        <f t="shared" si="72"/>
        <v>737314.96</v>
      </c>
      <c r="F300" s="24">
        <f t="shared" si="72"/>
        <v>737314.96</v>
      </c>
      <c r="G300" s="24">
        <f t="shared" si="72"/>
        <v>737314.96</v>
      </c>
      <c r="H300" s="24">
        <f t="shared" si="72"/>
        <v>737314.96</v>
      </c>
      <c r="I300" s="24">
        <f t="shared" si="72"/>
        <v>737314.96</v>
      </c>
      <c r="J300" s="24">
        <f aca="true" t="shared" si="73" ref="J300:O300">SUM(J298:J299)</f>
        <v>737314.96</v>
      </c>
      <c r="K300" s="24">
        <f t="shared" si="73"/>
        <v>737314.96</v>
      </c>
      <c r="L300" s="24">
        <f t="shared" si="73"/>
        <v>737314.96</v>
      </c>
      <c r="M300" s="24">
        <f t="shared" si="73"/>
        <v>737314.96</v>
      </c>
      <c r="N300" s="24">
        <f t="shared" si="73"/>
        <v>1533700.5</v>
      </c>
      <c r="O300" s="24">
        <f t="shared" si="73"/>
        <v>9644165.059999999</v>
      </c>
    </row>
    <row r="301" spans="1:14" ht="12" thickTop="1">
      <c r="A301" s="15"/>
      <c r="B301" s="47"/>
      <c r="C301" s="25"/>
      <c r="E301" s="17"/>
      <c r="F301" s="17"/>
      <c r="G301" s="7"/>
      <c r="L301" s="17"/>
      <c r="M301" s="17"/>
      <c r="N301" s="55"/>
    </row>
    <row r="302" spans="1:14" ht="11.25">
      <c r="A302" s="18" t="s">
        <v>366</v>
      </c>
      <c r="B302" s="48" t="s">
        <v>367</v>
      </c>
      <c r="C302" s="16"/>
      <c r="E302" s="17"/>
      <c r="F302" s="17"/>
      <c r="G302" s="17"/>
      <c r="H302" s="17"/>
      <c r="I302" s="17"/>
      <c r="J302" s="17"/>
      <c r="K302" s="17"/>
      <c r="L302" s="17"/>
      <c r="M302" s="17"/>
      <c r="N302" s="55"/>
    </row>
    <row r="303" spans="1:15" ht="22.5">
      <c r="A303" s="15" t="s">
        <v>368</v>
      </c>
      <c r="B303" s="47" t="s">
        <v>369</v>
      </c>
      <c r="C303" s="16">
        <v>863139.51</v>
      </c>
      <c r="D303" s="8">
        <v>830649.12</v>
      </c>
      <c r="E303" s="17">
        <v>800933.25</v>
      </c>
      <c r="F303" s="17">
        <v>857816.74</v>
      </c>
      <c r="G303" s="17">
        <v>824529.56</v>
      </c>
      <c r="H303" s="17">
        <v>851047.42</v>
      </c>
      <c r="I303" s="17">
        <v>755863.35</v>
      </c>
      <c r="J303" s="17">
        <v>774430.75</v>
      </c>
      <c r="K303" s="17">
        <v>773360.58</v>
      </c>
      <c r="L303" s="17">
        <v>742788.89</v>
      </c>
      <c r="M303" s="17">
        <v>767036.1</v>
      </c>
      <c r="N303" s="55">
        <v>740736.3200000001</v>
      </c>
      <c r="O303" s="16">
        <f>SUM(C303:N303)</f>
        <v>9582331.59</v>
      </c>
    </row>
    <row r="304" spans="1:15" ht="12" thickBot="1">
      <c r="A304" s="18"/>
      <c r="B304" s="48"/>
      <c r="C304" s="27">
        <f aca="true" t="shared" si="74" ref="C304:I304">SUM(C302:C303)</f>
        <v>863139.51</v>
      </c>
      <c r="D304" s="27">
        <f t="shared" si="74"/>
        <v>830649.12</v>
      </c>
      <c r="E304" s="27">
        <f t="shared" si="74"/>
        <v>800933.25</v>
      </c>
      <c r="F304" s="27">
        <f t="shared" si="74"/>
        <v>857816.74</v>
      </c>
      <c r="G304" s="27">
        <f t="shared" si="74"/>
        <v>824529.56</v>
      </c>
      <c r="H304" s="27">
        <f t="shared" si="74"/>
        <v>851047.42</v>
      </c>
      <c r="I304" s="27">
        <f t="shared" si="74"/>
        <v>755863.35</v>
      </c>
      <c r="J304" s="27">
        <f aca="true" t="shared" si="75" ref="J304:O304">SUM(J302:J303)</f>
        <v>774430.75</v>
      </c>
      <c r="K304" s="27">
        <f t="shared" si="75"/>
        <v>773360.58</v>
      </c>
      <c r="L304" s="27">
        <f t="shared" si="75"/>
        <v>742788.89</v>
      </c>
      <c r="M304" s="27">
        <f t="shared" si="75"/>
        <v>767036.1</v>
      </c>
      <c r="N304" s="27">
        <f t="shared" si="75"/>
        <v>740736.3200000001</v>
      </c>
      <c r="O304" s="27">
        <f t="shared" si="75"/>
        <v>9582331.59</v>
      </c>
    </row>
    <row r="305" spans="1:14" ht="12" thickTop="1">
      <c r="A305" s="18"/>
      <c r="B305" s="48"/>
      <c r="C305" s="32"/>
      <c r="E305" s="17"/>
      <c r="F305" s="17"/>
      <c r="G305" s="17"/>
      <c r="H305" s="17"/>
      <c r="I305" s="17"/>
      <c r="J305" s="17"/>
      <c r="K305" s="17"/>
      <c r="L305" s="17"/>
      <c r="M305" s="17"/>
      <c r="N305" s="55"/>
    </row>
    <row r="306" spans="1:14" ht="11.25">
      <c r="A306" s="18" t="s">
        <v>370</v>
      </c>
      <c r="B306" s="48" t="s">
        <v>387</v>
      </c>
      <c r="C306" s="16"/>
      <c r="E306" s="17"/>
      <c r="F306" s="17"/>
      <c r="G306" s="17"/>
      <c r="H306" s="17"/>
      <c r="I306" s="17"/>
      <c r="J306" s="17"/>
      <c r="K306" s="17"/>
      <c r="L306" s="17"/>
      <c r="M306" s="17"/>
      <c r="N306" s="55"/>
    </row>
    <row r="307" spans="1:15" ht="11.25">
      <c r="A307" s="15" t="s">
        <v>371</v>
      </c>
      <c r="B307" s="47" t="s">
        <v>387</v>
      </c>
      <c r="C307" s="16">
        <v>154.28</v>
      </c>
      <c r="E307" s="17"/>
      <c r="F307" s="17">
        <v>18613.08</v>
      </c>
      <c r="G307" s="17">
        <v>18613.08</v>
      </c>
      <c r="H307" s="17">
        <v>18613.07</v>
      </c>
      <c r="I307" s="17">
        <v>18613.08</v>
      </c>
      <c r="J307" s="17">
        <v>18613.08</v>
      </c>
      <c r="K307" s="17">
        <v>18613.08</v>
      </c>
      <c r="L307" s="17">
        <v>18613.08</v>
      </c>
      <c r="M307" s="17">
        <v>166613.08</v>
      </c>
      <c r="N307" s="55">
        <v>18613.08</v>
      </c>
      <c r="O307" s="17">
        <f>SUM(C307:N307)</f>
        <v>315671.99</v>
      </c>
    </row>
    <row r="308" spans="1:15" ht="12" thickBot="1">
      <c r="A308" s="18"/>
      <c r="B308" s="48"/>
      <c r="C308" s="27">
        <f aca="true" t="shared" si="76" ref="C308:I308">SUM(C306:C307)</f>
        <v>154.28</v>
      </c>
      <c r="D308" s="27">
        <f t="shared" si="76"/>
        <v>0</v>
      </c>
      <c r="E308" s="27">
        <f t="shared" si="76"/>
        <v>0</v>
      </c>
      <c r="F308" s="27">
        <f t="shared" si="76"/>
        <v>18613.08</v>
      </c>
      <c r="G308" s="27">
        <f t="shared" si="76"/>
        <v>18613.08</v>
      </c>
      <c r="H308" s="27">
        <f t="shared" si="76"/>
        <v>18613.07</v>
      </c>
      <c r="I308" s="27">
        <f t="shared" si="76"/>
        <v>18613.08</v>
      </c>
      <c r="J308" s="27">
        <f aca="true" t="shared" si="77" ref="J308:O308">SUM(J306:J307)</f>
        <v>18613.08</v>
      </c>
      <c r="K308" s="27">
        <f t="shared" si="77"/>
        <v>18613.08</v>
      </c>
      <c r="L308" s="27">
        <f t="shared" si="77"/>
        <v>18613.08</v>
      </c>
      <c r="M308" s="27">
        <f t="shared" si="77"/>
        <v>166613.08</v>
      </c>
      <c r="N308" s="27">
        <f t="shared" si="77"/>
        <v>18613.08</v>
      </c>
      <c r="O308" s="27">
        <f t="shared" si="77"/>
        <v>315671.99</v>
      </c>
    </row>
    <row r="309" spans="1:14" ht="12" thickTop="1">
      <c r="A309" s="18"/>
      <c r="B309" s="48"/>
      <c r="C309" s="32"/>
      <c r="E309" s="17"/>
      <c r="F309" s="33"/>
      <c r="G309" s="33"/>
      <c r="H309" s="17"/>
      <c r="I309" s="17"/>
      <c r="J309" s="17"/>
      <c r="K309" s="17"/>
      <c r="L309" s="17"/>
      <c r="M309" s="17"/>
      <c r="N309" s="55"/>
    </row>
    <row r="310" spans="1:14" ht="11.25">
      <c r="A310" s="18" t="s">
        <v>372</v>
      </c>
      <c r="B310" s="48" t="s">
        <v>373</v>
      </c>
      <c r="C310" s="16"/>
      <c r="E310" s="17"/>
      <c r="F310" s="33"/>
      <c r="G310" s="33"/>
      <c r="H310" s="17"/>
      <c r="I310" s="17"/>
      <c r="J310" s="17"/>
      <c r="K310" s="17"/>
      <c r="L310" s="17"/>
      <c r="M310" s="17"/>
      <c r="N310" s="55"/>
    </row>
    <row r="311" spans="1:14" ht="11.25">
      <c r="A311" s="15" t="s">
        <v>374</v>
      </c>
      <c r="B311" s="47" t="s">
        <v>375</v>
      </c>
      <c r="C311" s="16"/>
      <c r="E311" s="17"/>
      <c r="F311" s="33"/>
      <c r="G311" s="33"/>
      <c r="H311" s="17"/>
      <c r="I311" s="17"/>
      <c r="J311" s="17"/>
      <c r="K311" s="17"/>
      <c r="L311" s="17"/>
      <c r="M311" s="17"/>
      <c r="N311" s="55"/>
    </row>
    <row r="312" spans="1:15" ht="12" thickBot="1">
      <c r="A312" s="18"/>
      <c r="B312" s="48"/>
      <c r="C312" s="27"/>
      <c r="D312" s="27">
        <f>SUM(D307:D311)</f>
        <v>0</v>
      </c>
      <c r="E312" s="27">
        <f>SUM(E307:E311)</f>
        <v>0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4" ht="12" thickTop="1">
      <c r="A313" s="18"/>
      <c r="B313" s="48"/>
      <c r="C313" s="32"/>
      <c r="F313" s="33"/>
      <c r="H313" s="17"/>
      <c r="I313" s="17"/>
      <c r="J313" s="17"/>
      <c r="K313" s="17"/>
      <c r="L313" s="17"/>
      <c r="N313" s="55"/>
    </row>
    <row r="314" spans="1:15" ht="11.25">
      <c r="A314" s="34" t="s">
        <v>376</v>
      </c>
      <c r="B314" s="54"/>
      <c r="C314" s="35">
        <f aca="true" t="shared" si="78" ref="C314:O314">SUM(C8,C42,C108,C197,C232,C279,C296)</f>
        <v>107378182.92</v>
      </c>
      <c r="D314" s="35">
        <f t="shared" si="78"/>
        <v>210930536.92000005</v>
      </c>
      <c r="E314" s="35">
        <f t="shared" si="78"/>
        <v>182916045.57000002</v>
      </c>
      <c r="F314" s="35">
        <f t="shared" si="78"/>
        <v>231104240.53000003</v>
      </c>
      <c r="G314" s="35">
        <f t="shared" si="78"/>
        <v>190512146.10999998</v>
      </c>
      <c r="H314" s="35">
        <f t="shared" si="78"/>
        <v>184331675.74</v>
      </c>
      <c r="I314" s="35">
        <f t="shared" si="78"/>
        <v>220713137.33999997</v>
      </c>
      <c r="J314" s="35">
        <f t="shared" si="78"/>
        <v>239183655.92</v>
      </c>
      <c r="K314" s="35">
        <f t="shared" si="78"/>
        <v>177061401.54999998</v>
      </c>
      <c r="L314" s="35">
        <f t="shared" si="78"/>
        <v>210270261.9</v>
      </c>
      <c r="M314" s="35">
        <f t="shared" si="78"/>
        <v>211788119.81</v>
      </c>
      <c r="N314" s="35">
        <f t="shared" si="78"/>
        <v>401521542.1999999</v>
      </c>
      <c r="O314" s="35">
        <f t="shared" si="78"/>
        <v>2567710946.5099998</v>
      </c>
    </row>
    <row r="315" spans="6:12" ht="11.25">
      <c r="F315" s="33"/>
      <c r="G315" s="32"/>
      <c r="H315" s="17"/>
      <c r="I315" s="17"/>
      <c r="J315" s="17"/>
      <c r="K315" s="17"/>
      <c r="L315" s="17"/>
    </row>
    <row r="316" spans="3:14" ht="11.25">
      <c r="C316" s="12" t="s">
        <v>377</v>
      </c>
      <c r="F316" s="33"/>
      <c r="G316" s="33"/>
      <c r="H316" s="33"/>
      <c r="I316" s="33"/>
      <c r="J316" s="33"/>
      <c r="K316" s="33"/>
      <c r="L316" s="17"/>
      <c r="N316" s="41"/>
    </row>
    <row r="317" spans="5:14" ht="11.25">
      <c r="E317" s="36"/>
      <c r="F317" s="33"/>
      <c r="G317" s="33"/>
      <c r="H317" s="33"/>
      <c r="I317" s="33"/>
      <c r="J317" s="33"/>
      <c r="K317" s="33"/>
      <c r="L317" s="37"/>
      <c r="N317" s="41"/>
    </row>
    <row r="318" spans="5:14" ht="11.25">
      <c r="E318" s="38"/>
      <c r="F318" s="32"/>
      <c r="G318" s="33"/>
      <c r="H318" s="32"/>
      <c r="I318" s="32"/>
      <c r="J318" s="32"/>
      <c r="K318" s="32"/>
      <c r="L318" s="37"/>
      <c r="N318" s="41"/>
    </row>
    <row r="319" spans="5:14" ht="11.25">
      <c r="E319" s="38"/>
      <c r="F319" s="33"/>
      <c r="G319" s="32"/>
      <c r="H319" s="33"/>
      <c r="I319" s="33"/>
      <c r="J319" s="33"/>
      <c r="K319" s="33"/>
      <c r="L319" s="37"/>
      <c r="N319" s="41"/>
    </row>
    <row r="320" spans="5:14" ht="11.25">
      <c r="E320" s="38"/>
      <c r="F320" s="33"/>
      <c r="G320" s="33"/>
      <c r="H320" s="33"/>
      <c r="I320" s="33"/>
      <c r="J320" s="33"/>
      <c r="K320" s="33"/>
      <c r="L320" s="37"/>
      <c r="N320" s="41"/>
    </row>
    <row r="321" spans="5:14" ht="11.25">
      <c r="E321" s="38"/>
      <c r="F321" s="36"/>
      <c r="G321" s="33"/>
      <c r="H321" s="36"/>
      <c r="I321" s="36"/>
      <c r="J321" s="36"/>
      <c r="K321" s="36"/>
      <c r="L321" s="37"/>
      <c r="N321" s="41"/>
    </row>
    <row r="322" spans="5:14" ht="11.25">
      <c r="E322" s="38"/>
      <c r="F322" s="33"/>
      <c r="G322" s="36"/>
      <c r="H322" s="33"/>
      <c r="I322" s="33"/>
      <c r="J322" s="33"/>
      <c r="K322" s="33"/>
      <c r="L322" s="25"/>
      <c r="N322" s="41"/>
    </row>
    <row r="323" spans="5:14" ht="11.25">
      <c r="E323" s="38"/>
      <c r="F323" s="33"/>
      <c r="G323" s="33"/>
      <c r="H323" s="33"/>
      <c r="I323" s="33"/>
      <c r="J323" s="33"/>
      <c r="K323" s="33"/>
      <c r="L323" s="37"/>
      <c r="N323" s="41"/>
    </row>
    <row r="324" spans="5:14" ht="11.25">
      <c r="E324" s="38"/>
      <c r="F324" s="33"/>
      <c r="G324" s="33"/>
      <c r="H324" s="33"/>
      <c r="I324" s="33"/>
      <c r="J324" s="33"/>
      <c r="K324" s="33"/>
      <c r="L324" s="37"/>
      <c r="N324" s="41"/>
    </row>
    <row r="325" spans="5:14" ht="11.25">
      <c r="E325" s="25"/>
      <c r="F325" s="33"/>
      <c r="G325" s="33"/>
      <c r="H325" s="33"/>
      <c r="I325" s="33"/>
      <c r="J325" s="33"/>
      <c r="K325" s="33"/>
      <c r="L325" s="37"/>
      <c r="N325" s="41"/>
    </row>
    <row r="326" spans="5:14" ht="11.25">
      <c r="E326" s="38"/>
      <c r="F326" s="33"/>
      <c r="G326" s="33"/>
      <c r="H326" s="33"/>
      <c r="I326" s="33"/>
      <c r="J326" s="33"/>
      <c r="K326" s="33"/>
      <c r="L326" s="37"/>
      <c r="N326" s="41"/>
    </row>
    <row r="327" spans="5:14" ht="11.25">
      <c r="E327" s="38"/>
      <c r="F327" s="33"/>
      <c r="G327" s="33"/>
      <c r="H327" s="33"/>
      <c r="I327" s="33"/>
      <c r="J327" s="33"/>
      <c r="K327" s="33"/>
      <c r="L327" s="37"/>
      <c r="N327" s="41"/>
    </row>
    <row r="328" spans="5:14" ht="11.25">
      <c r="E328" s="39"/>
      <c r="F328" s="33"/>
      <c r="G328" s="33"/>
      <c r="H328" s="33"/>
      <c r="I328" s="33"/>
      <c r="J328" s="33"/>
      <c r="K328" s="33"/>
      <c r="L328" s="25"/>
      <c r="N328" s="41"/>
    </row>
    <row r="329" spans="5:14" ht="11.25">
      <c r="E329" s="39"/>
      <c r="F329" s="32"/>
      <c r="G329" s="33"/>
      <c r="H329" s="32"/>
      <c r="I329" s="32"/>
      <c r="J329" s="32"/>
      <c r="K329" s="32"/>
      <c r="L329" s="37"/>
      <c r="N329" s="41"/>
    </row>
    <row r="330" spans="5:14" ht="11.25">
      <c r="E330" s="39"/>
      <c r="F330" s="33"/>
      <c r="G330" s="32"/>
      <c r="H330" s="33"/>
      <c r="I330" s="33"/>
      <c r="J330" s="33"/>
      <c r="K330" s="33"/>
      <c r="L330" s="37"/>
      <c r="M330" s="40"/>
      <c r="N330" s="41"/>
    </row>
    <row r="331" spans="5:14" ht="11.25">
      <c r="E331" s="32"/>
      <c r="F331" s="33"/>
      <c r="G331" s="33"/>
      <c r="H331" s="33"/>
      <c r="I331" s="33"/>
      <c r="J331" s="33"/>
      <c r="K331" s="33"/>
      <c r="L331" s="37"/>
      <c r="M331" s="40"/>
      <c r="N331" s="41"/>
    </row>
    <row r="332" spans="5:14" ht="11.25">
      <c r="E332" s="39"/>
      <c r="F332" s="33"/>
      <c r="G332" s="33"/>
      <c r="H332" s="33"/>
      <c r="I332" s="33"/>
      <c r="J332" s="33"/>
      <c r="K332" s="33"/>
      <c r="L332" s="37"/>
      <c r="M332" s="40"/>
      <c r="N332" s="41"/>
    </row>
    <row r="333" spans="5:14" ht="11.25">
      <c r="E333" s="39"/>
      <c r="F333" s="33"/>
      <c r="G333" s="33"/>
      <c r="H333" s="33"/>
      <c r="I333" s="33"/>
      <c r="J333" s="33"/>
      <c r="K333" s="33"/>
      <c r="L333" s="25"/>
      <c r="M333" s="40"/>
      <c r="N333" s="41"/>
    </row>
    <row r="334" spans="5:14" ht="11.25">
      <c r="E334" s="39"/>
      <c r="F334" s="33"/>
      <c r="G334" s="33"/>
      <c r="H334" s="33"/>
      <c r="I334" s="33"/>
      <c r="J334" s="33"/>
      <c r="K334" s="33"/>
      <c r="L334" s="37"/>
      <c r="M334" s="40"/>
      <c r="N334" s="41"/>
    </row>
    <row r="335" spans="5:14" ht="11.25">
      <c r="E335" s="39"/>
      <c r="F335" s="32"/>
      <c r="G335" s="33"/>
      <c r="H335" s="32"/>
      <c r="I335" s="32"/>
      <c r="J335" s="32"/>
      <c r="K335" s="32"/>
      <c r="L335" s="37"/>
      <c r="M335" s="40"/>
      <c r="N335" s="41"/>
    </row>
    <row r="336" spans="5:14" ht="11.25">
      <c r="E336" s="32"/>
      <c r="F336" s="33"/>
      <c r="G336" s="32"/>
      <c r="H336" s="33"/>
      <c r="I336" s="33"/>
      <c r="J336" s="33"/>
      <c r="K336" s="33"/>
      <c r="L336" s="37"/>
      <c r="M336" s="40"/>
      <c r="N336" s="41"/>
    </row>
    <row r="337" spans="5:14" ht="11.25">
      <c r="E337" s="39"/>
      <c r="F337" s="33"/>
      <c r="G337" s="33"/>
      <c r="H337" s="33"/>
      <c r="I337" s="33"/>
      <c r="J337" s="33"/>
      <c r="K337" s="33"/>
      <c r="L337" s="33"/>
      <c r="M337" s="40"/>
      <c r="N337" s="41"/>
    </row>
    <row r="338" spans="5:14" ht="11.25">
      <c r="E338" s="39"/>
      <c r="F338" s="33"/>
      <c r="G338" s="33"/>
      <c r="H338" s="33"/>
      <c r="I338" s="33"/>
      <c r="J338" s="33"/>
      <c r="K338" s="33"/>
      <c r="L338" s="33"/>
      <c r="M338" s="40"/>
      <c r="N338" s="41"/>
    </row>
    <row r="339" spans="5:14" ht="11.25">
      <c r="E339" s="39"/>
      <c r="F339" s="33"/>
      <c r="G339" s="33"/>
      <c r="H339" s="33"/>
      <c r="I339" s="33"/>
      <c r="J339" s="33"/>
      <c r="K339" s="33"/>
      <c r="L339" s="33"/>
      <c r="M339" s="40"/>
      <c r="N339" s="41"/>
    </row>
    <row r="340" spans="5:14" ht="11.25">
      <c r="E340" s="39"/>
      <c r="F340" s="32"/>
      <c r="G340" s="33"/>
      <c r="H340" s="32"/>
      <c r="I340" s="32"/>
      <c r="J340" s="32"/>
      <c r="K340" s="32"/>
      <c r="L340" s="33"/>
      <c r="M340" s="40"/>
      <c r="N340" s="41"/>
    </row>
    <row r="341" spans="5:14" ht="11.25">
      <c r="E341" s="39"/>
      <c r="F341" s="33"/>
      <c r="G341" s="32"/>
      <c r="H341" s="33"/>
      <c r="I341" s="33"/>
      <c r="J341" s="33"/>
      <c r="K341" s="33"/>
      <c r="L341" s="32"/>
      <c r="M341" s="40"/>
      <c r="N341" s="41"/>
    </row>
    <row r="342" spans="5:14" ht="11.25">
      <c r="E342" s="39"/>
      <c r="F342" s="33"/>
      <c r="G342" s="33"/>
      <c r="H342" s="33"/>
      <c r="I342" s="33"/>
      <c r="J342" s="33"/>
      <c r="K342" s="33"/>
      <c r="L342" s="33"/>
      <c r="M342" s="40"/>
      <c r="N342" s="41"/>
    </row>
    <row r="343" spans="5:14" ht="11.25">
      <c r="E343" s="39"/>
      <c r="F343" s="33"/>
      <c r="G343" s="33"/>
      <c r="H343" s="33"/>
      <c r="I343" s="33"/>
      <c r="J343" s="33"/>
      <c r="K343" s="33"/>
      <c r="L343" s="33"/>
      <c r="M343" s="40"/>
      <c r="N343" s="41"/>
    </row>
    <row r="344" spans="5:14" ht="11.25">
      <c r="E344" s="39"/>
      <c r="F344" s="33"/>
      <c r="G344" s="33"/>
      <c r="H344" s="33"/>
      <c r="I344" s="33"/>
      <c r="J344" s="33"/>
      <c r="K344" s="33"/>
      <c r="L344" s="33"/>
      <c r="M344" s="40"/>
      <c r="N344" s="41"/>
    </row>
    <row r="345" spans="5:14" ht="11.25">
      <c r="E345" s="39"/>
      <c r="F345" s="33"/>
      <c r="G345" s="33"/>
      <c r="H345" s="33"/>
      <c r="I345" s="33"/>
      <c r="J345" s="33"/>
      <c r="K345" s="33"/>
      <c r="L345" s="33"/>
      <c r="M345" s="40"/>
      <c r="N345" s="41"/>
    </row>
    <row r="346" spans="5:14" ht="11.25">
      <c r="E346" s="39"/>
      <c r="F346" s="33"/>
      <c r="G346" s="33"/>
      <c r="H346" s="33"/>
      <c r="I346" s="33"/>
      <c r="J346" s="33"/>
      <c r="K346" s="33"/>
      <c r="L346" s="33"/>
      <c r="M346" s="40"/>
      <c r="N346" s="41"/>
    </row>
    <row r="347" spans="5:14" ht="11.25">
      <c r="E347" s="39"/>
      <c r="F347" s="32"/>
      <c r="G347" s="33"/>
      <c r="H347" s="32"/>
      <c r="I347" s="32"/>
      <c r="J347" s="32"/>
      <c r="K347" s="32"/>
      <c r="L347" s="33"/>
      <c r="M347" s="40"/>
      <c r="N347" s="41"/>
    </row>
    <row r="348" spans="5:14" ht="11.25">
      <c r="E348" s="39"/>
      <c r="F348" s="33"/>
      <c r="G348" s="32"/>
      <c r="H348" s="33"/>
      <c r="I348" s="33"/>
      <c r="J348" s="33"/>
      <c r="K348" s="33"/>
      <c r="L348" s="33"/>
      <c r="M348" s="40"/>
      <c r="N348" s="41"/>
    </row>
    <row r="349" spans="5:14" ht="11.25">
      <c r="E349" s="39"/>
      <c r="F349" s="33"/>
      <c r="G349" s="33"/>
      <c r="H349" s="33"/>
      <c r="I349" s="33"/>
      <c r="J349" s="33"/>
      <c r="K349" s="33"/>
      <c r="L349" s="33"/>
      <c r="M349" s="40"/>
      <c r="N349" s="41"/>
    </row>
    <row r="350" spans="5:14" ht="11.25">
      <c r="E350" s="39"/>
      <c r="F350" s="33"/>
      <c r="G350" s="33"/>
      <c r="H350" s="33"/>
      <c r="I350" s="33"/>
      <c r="J350" s="33"/>
      <c r="K350" s="33"/>
      <c r="L350" s="33"/>
      <c r="M350" s="40"/>
      <c r="N350" s="41"/>
    </row>
    <row r="351" spans="5:14" ht="11.25">
      <c r="E351" s="32"/>
      <c r="F351" s="33"/>
      <c r="G351" s="33"/>
      <c r="H351" s="33"/>
      <c r="I351" s="33"/>
      <c r="J351" s="33"/>
      <c r="K351" s="33"/>
      <c r="L351" s="32"/>
      <c r="M351" s="40"/>
      <c r="N351" s="41"/>
    </row>
    <row r="352" spans="5:14" ht="11.25">
      <c r="E352" s="39"/>
      <c r="F352" s="33"/>
      <c r="G352" s="33"/>
      <c r="H352" s="33"/>
      <c r="I352" s="33"/>
      <c r="J352" s="33"/>
      <c r="K352" s="33"/>
      <c r="L352" s="33"/>
      <c r="M352" s="40"/>
      <c r="N352" s="41"/>
    </row>
    <row r="353" spans="5:14" ht="11.25">
      <c r="E353" s="39"/>
      <c r="F353" s="41"/>
      <c r="G353" s="41"/>
      <c r="H353" s="33"/>
      <c r="I353" s="33"/>
      <c r="J353" s="33"/>
      <c r="K353" s="33"/>
      <c r="L353" s="33"/>
      <c r="M353" s="40"/>
      <c r="N353" s="41"/>
    </row>
    <row r="354" spans="5:14" ht="11.25">
      <c r="E354" s="39"/>
      <c r="F354" s="33"/>
      <c r="G354" s="33"/>
      <c r="H354" s="33"/>
      <c r="I354" s="33"/>
      <c r="J354" s="33"/>
      <c r="K354" s="33"/>
      <c r="L354" s="33"/>
      <c r="M354" s="40"/>
      <c r="N354" s="41"/>
    </row>
    <row r="355" spans="5:14" ht="11.25">
      <c r="E355" s="39"/>
      <c r="F355" s="32"/>
      <c r="G355" s="33"/>
      <c r="H355" s="33"/>
      <c r="I355" s="33"/>
      <c r="J355" s="33"/>
      <c r="K355" s="33"/>
      <c r="L355" s="33"/>
      <c r="M355" s="40"/>
      <c r="N355" s="41"/>
    </row>
    <row r="356" spans="5:14" ht="11.25">
      <c r="E356" s="39"/>
      <c r="F356" s="33"/>
      <c r="G356" s="33"/>
      <c r="H356" s="33"/>
      <c r="I356" s="33"/>
      <c r="J356" s="33"/>
      <c r="K356" s="33"/>
      <c r="L356" s="33"/>
      <c r="M356" s="40"/>
      <c r="N356" s="41"/>
    </row>
    <row r="357" spans="5:14" ht="11.25">
      <c r="E357" s="32"/>
      <c r="F357" s="33"/>
      <c r="G357" s="32"/>
      <c r="H357" s="32"/>
      <c r="I357" s="32"/>
      <c r="J357" s="32"/>
      <c r="K357" s="32"/>
      <c r="L357" s="32"/>
      <c r="M357" s="40"/>
      <c r="N357" s="41"/>
    </row>
    <row r="358" spans="5:14" ht="11.25">
      <c r="E358" s="39"/>
      <c r="F358" s="33"/>
      <c r="G358" s="41"/>
      <c r="H358" s="41"/>
      <c r="I358" s="41"/>
      <c r="J358" s="41"/>
      <c r="K358" s="41"/>
      <c r="L358" s="33"/>
      <c r="M358" s="40"/>
      <c r="N358" s="41"/>
    </row>
    <row r="359" spans="5:14" ht="11.25">
      <c r="E359" s="36"/>
      <c r="F359" s="33"/>
      <c r="G359" s="33"/>
      <c r="H359" s="41"/>
      <c r="I359" s="41"/>
      <c r="J359" s="41"/>
      <c r="K359" s="41"/>
      <c r="L359" s="36"/>
      <c r="M359" s="40"/>
      <c r="N359" s="41"/>
    </row>
    <row r="360" spans="5:14" ht="11.25">
      <c r="E360" s="39"/>
      <c r="F360" s="33"/>
      <c r="G360" s="33"/>
      <c r="H360" s="33"/>
      <c r="I360" s="33"/>
      <c r="J360" s="33"/>
      <c r="K360" s="33"/>
      <c r="L360" s="33"/>
      <c r="M360" s="40"/>
      <c r="N360" s="41"/>
    </row>
    <row r="361" spans="5:14" ht="11.25">
      <c r="E361" s="39"/>
      <c r="F361" s="32"/>
      <c r="G361" s="33"/>
      <c r="H361" s="33"/>
      <c r="I361" s="33"/>
      <c r="J361" s="33"/>
      <c r="K361" s="33"/>
      <c r="L361" s="33"/>
      <c r="M361" s="40"/>
      <c r="N361" s="41"/>
    </row>
    <row r="362" spans="5:14" ht="11.25">
      <c r="E362" s="39"/>
      <c r="F362" s="33"/>
      <c r="G362" s="33"/>
      <c r="H362" s="39"/>
      <c r="I362" s="39"/>
      <c r="J362" s="39"/>
      <c r="K362" s="39"/>
      <c r="L362" s="17"/>
      <c r="M362" s="40"/>
      <c r="N362" s="41"/>
    </row>
    <row r="363" spans="5:14" ht="11.25">
      <c r="E363" s="39"/>
      <c r="F363" s="36"/>
      <c r="G363" s="32"/>
      <c r="H363" s="32"/>
      <c r="I363" s="32"/>
      <c r="J363" s="32"/>
      <c r="K363" s="32"/>
      <c r="L363" s="33"/>
      <c r="M363" s="40"/>
      <c r="N363" s="41"/>
    </row>
    <row r="364" spans="5:14" ht="11.25">
      <c r="E364" s="39"/>
      <c r="F364" s="33"/>
      <c r="G364" s="33"/>
      <c r="H364" s="33"/>
      <c r="I364" s="33"/>
      <c r="J364" s="33"/>
      <c r="K364" s="33"/>
      <c r="L364" s="33"/>
      <c r="M364" s="40"/>
      <c r="N364" s="41"/>
    </row>
    <row r="365" spans="5:14" ht="11.25">
      <c r="E365" s="39"/>
      <c r="F365" s="33"/>
      <c r="G365" s="36"/>
      <c r="H365" s="36"/>
      <c r="I365" s="36"/>
      <c r="J365" s="36"/>
      <c r="K365" s="36"/>
      <c r="L365" s="33"/>
      <c r="M365" s="40"/>
      <c r="N365" s="41"/>
    </row>
    <row r="366" spans="5:14" ht="11.25">
      <c r="E366" s="39"/>
      <c r="F366" s="33"/>
      <c r="G366" s="33"/>
      <c r="H366" s="33"/>
      <c r="I366" s="33"/>
      <c r="J366" s="33"/>
      <c r="K366" s="33"/>
      <c r="L366" s="33"/>
      <c r="M366" s="40"/>
      <c r="N366" s="41"/>
    </row>
    <row r="367" spans="5:14" ht="11.25">
      <c r="E367" s="32"/>
      <c r="F367" s="33"/>
      <c r="G367" s="33"/>
      <c r="H367" s="33"/>
      <c r="I367" s="33"/>
      <c r="J367" s="33"/>
      <c r="K367" s="33"/>
      <c r="L367" s="32"/>
      <c r="N367" s="41"/>
    </row>
    <row r="368" spans="5:14" ht="11.25">
      <c r="E368" s="39"/>
      <c r="F368" s="33"/>
      <c r="G368" s="33"/>
      <c r="H368" s="33"/>
      <c r="I368" s="33"/>
      <c r="J368" s="33"/>
      <c r="K368" s="33"/>
      <c r="L368" s="33"/>
      <c r="N368" s="41"/>
    </row>
    <row r="369" spans="5:14" ht="11.25">
      <c r="E369" s="39"/>
      <c r="F369" s="33"/>
      <c r="G369" s="33"/>
      <c r="H369" s="33"/>
      <c r="I369" s="33"/>
      <c r="J369" s="33"/>
      <c r="K369" s="33"/>
      <c r="L369" s="33"/>
      <c r="N369" s="41"/>
    </row>
    <row r="370" spans="5:14" ht="11.25">
      <c r="E370" s="39"/>
      <c r="F370" s="33"/>
      <c r="G370" s="33"/>
      <c r="H370" s="33"/>
      <c r="I370" s="33"/>
      <c r="J370" s="33"/>
      <c r="K370" s="33"/>
      <c r="L370" s="33"/>
      <c r="N370" s="41"/>
    </row>
    <row r="371" spans="5:14" ht="11.25">
      <c r="E371" s="39"/>
      <c r="F371" s="32"/>
      <c r="G371" s="33"/>
      <c r="H371" s="33"/>
      <c r="I371" s="33"/>
      <c r="J371" s="33"/>
      <c r="K371" s="33"/>
      <c r="L371" s="33"/>
      <c r="N371" s="41"/>
    </row>
    <row r="372" spans="5:14" ht="11.25">
      <c r="E372" s="39"/>
      <c r="F372" s="33"/>
      <c r="G372" s="33"/>
      <c r="H372" s="33"/>
      <c r="I372" s="33"/>
      <c r="J372" s="33"/>
      <c r="K372" s="33"/>
      <c r="L372" s="33"/>
      <c r="N372" s="41"/>
    </row>
    <row r="373" spans="5:14" ht="11.25">
      <c r="E373" s="32"/>
      <c r="F373" s="33"/>
      <c r="G373" s="32"/>
      <c r="H373" s="32"/>
      <c r="I373" s="32"/>
      <c r="J373" s="32"/>
      <c r="K373" s="32"/>
      <c r="L373" s="32"/>
      <c r="N373" s="41"/>
    </row>
    <row r="374" spans="5:14" ht="11.25">
      <c r="E374" s="39"/>
      <c r="F374" s="33"/>
      <c r="G374" s="33"/>
      <c r="H374" s="33"/>
      <c r="I374" s="33"/>
      <c r="J374" s="33"/>
      <c r="K374" s="33"/>
      <c r="L374" s="33"/>
      <c r="N374" s="41"/>
    </row>
    <row r="375" spans="5:14" ht="11.25">
      <c r="E375" s="36"/>
      <c r="F375" s="33"/>
      <c r="G375" s="33"/>
      <c r="H375" s="33"/>
      <c r="I375" s="33"/>
      <c r="J375" s="33"/>
      <c r="K375" s="33"/>
      <c r="L375" s="36"/>
      <c r="N375" s="41"/>
    </row>
    <row r="376" spans="5:14" ht="11.25">
      <c r="E376" s="39"/>
      <c r="F376" s="33"/>
      <c r="G376" s="33"/>
      <c r="H376" s="33"/>
      <c r="I376" s="33"/>
      <c r="J376" s="33"/>
      <c r="K376" s="33"/>
      <c r="L376" s="33"/>
      <c r="N376" s="41"/>
    </row>
    <row r="377" spans="5:14" ht="11.25">
      <c r="E377" s="39"/>
      <c r="F377" s="32"/>
      <c r="G377" s="33"/>
      <c r="H377" s="33"/>
      <c r="I377" s="33"/>
      <c r="J377" s="33"/>
      <c r="K377" s="33"/>
      <c r="L377" s="33"/>
      <c r="N377" s="41"/>
    </row>
    <row r="378" spans="5:14" ht="11.25">
      <c r="E378" s="39"/>
      <c r="F378" s="33"/>
      <c r="G378" s="33"/>
      <c r="H378" s="33"/>
      <c r="I378" s="33"/>
      <c r="J378" s="33"/>
      <c r="K378" s="33"/>
      <c r="L378" s="33"/>
      <c r="N378" s="41"/>
    </row>
    <row r="379" spans="5:14" ht="11.25">
      <c r="E379" s="32"/>
      <c r="F379" s="36"/>
      <c r="G379" s="32"/>
      <c r="H379" s="32"/>
      <c r="I379" s="32"/>
      <c r="J379" s="32"/>
      <c r="K379" s="32"/>
      <c r="L379" s="32"/>
      <c r="N379" s="41"/>
    </row>
    <row r="380" spans="5:14" ht="11.25">
      <c r="E380" s="39"/>
      <c r="F380" s="33"/>
      <c r="G380" s="33"/>
      <c r="H380" s="33"/>
      <c r="I380" s="33"/>
      <c r="J380" s="33"/>
      <c r="K380" s="33"/>
      <c r="L380" s="39"/>
      <c r="N380" s="41"/>
    </row>
    <row r="381" spans="5:14" ht="11.25">
      <c r="E381" s="39"/>
      <c r="F381" s="33"/>
      <c r="G381" s="36"/>
      <c r="H381" s="36"/>
      <c r="I381" s="36"/>
      <c r="J381" s="36"/>
      <c r="K381" s="36"/>
      <c r="L381" s="33"/>
      <c r="N381" s="41"/>
    </row>
    <row r="382" spans="5:14" ht="11.25">
      <c r="E382" s="39"/>
      <c r="F382" s="33"/>
      <c r="G382" s="33"/>
      <c r="H382" s="33"/>
      <c r="I382" s="33"/>
      <c r="J382" s="33"/>
      <c r="K382" s="33"/>
      <c r="L382" s="33"/>
      <c r="N382" s="41"/>
    </row>
    <row r="383" spans="5:14" ht="11.25">
      <c r="E383" s="32"/>
      <c r="F383" s="32"/>
      <c r="G383" s="33"/>
      <c r="H383" s="33"/>
      <c r="I383" s="33"/>
      <c r="J383" s="33"/>
      <c r="K383" s="33"/>
      <c r="L383" s="32"/>
      <c r="N383" s="41"/>
    </row>
    <row r="384" spans="5:14" ht="11.25">
      <c r="E384" s="39"/>
      <c r="F384" s="33"/>
      <c r="G384" s="33"/>
      <c r="H384" s="33"/>
      <c r="I384" s="33"/>
      <c r="J384" s="33"/>
      <c r="K384" s="33"/>
      <c r="L384" s="33"/>
      <c r="N384" s="41"/>
    </row>
    <row r="385" spans="5:14" ht="11.25">
      <c r="E385" s="39"/>
      <c r="F385" s="33"/>
      <c r="G385" s="32"/>
      <c r="H385" s="32"/>
      <c r="I385" s="32"/>
      <c r="J385" s="32"/>
      <c r="K385" s="32"/>
      <c r="L385" s="33"/>
      <c r="N385" s="41"/>
    </row>
    <row r="386" spans="5:14" ht="11.25">
      <c r="E386" s="39"/>
      <c r="F386" s="33"/>
      <c r="G386" s="33"/>
      <c r="H386" s="41"/>
      <c r="I386" s="41"/>
      <c r="J386" s="41"/>
      <c r="K386" s="41"/>
      <c r="L386" s="33"/>
      <c r="N386" s="41"/>
    </row>
    <row r="387" spans="5:14" ht="11.25">
      <c r="E387" s="32"/>
      <c r="F387" s="32"/>
      <c r="G387" s="33"/>
      <c r="H387" s="33"/>
      <c r="I387" s="33"/>
      <c r="J387" s="33"/>
      <c r="K387" s="33"/>
      <c r="L387" s="32"/>
      <c r="N387" s="41"/>
    </row>
    <row r="388" spans="5:14" ht="11.25">
      <c r="E388" s="39"/>
      <c r="F388" s="33"/>
      <c r="G388" s="33"/>
      <c r="H388" s="33"/>
      <c r="I388" s="33"/>
      <c r="J388" s="33"/>
      <c r="K388" s="33"/>
      <c r="L388" s="33"/>
      <c r="N388" s="41"/>
    </row>
    <row r="389" spans="5:14" ht="11.25">
      <c r="E389" s="39"/>
      <c r="F389" s="33"/>
      <c r="G389" s="32"/>
      <c r="H389" s="32"/>
      <c r="I389" s="32"/>
      <c r="J389" s="32"/>
      <c r="K389" s="32"/>
      <c r="L389" s="33"/>
      <c r="N389" s="41"/>
    </row>
    <row r="390" spans="5:14" ht="11.25">
      <c r="E390" s="39"/>
      <c r="F390" s="33"/>
      <c r="G390" s="33"/>
      <c r="H390" s="33"/>
      <c r="I390" s="33"/>
      <c r="J390" s="33"/>
      <c r="K390" s="33"/>
      <c r="L390" s="33"/>
      <c r="N390" s="41"/>
    </row>
    <row r="391" spans="5:14" ht="11.25">
      <c r="E391" s="39"/>
      <c r="F391" s="32"/>
      <c r="G391" s="33"/>
      <c r="H391" s="33"/>
      <c r="I391" s="33"/>
      <c r="J391" s="33"/>
      <c r="K391" s="33"/>
      <c r="L391" s="32"/>
      <c r="N391" s="41"/>
    </row>
    <row r="392" spans="5:14" ht="11.25">
      <c r="E392" s="39"/>
      <c r="F392" s="33"/>
      <c r="G392" s="33"/>
      <c r="H392" s="33"/>
      <c r="I392" s="33"/>
      <c r="J392" s="33"/>
      <c r="K392" s="33"/>
      <c r="L392" s="33"/>
      <c r="N392" s="41"/>
    </row>
    <row r="393" spans="5:14" ht="11.25">
      <c r="E393" s="32"/>
      <c r="F393" s="33"/>
      <c r="G393" s="32"/>
      <c r="H393" s="32"/>
      <c r="I393" s="32"/>
      <c r="J393" s="32"/>
      <c r="K393" s="32"/>
      <c r="L393" s="32"/>
      <c r="N393" s="41"/>
    </row>
    <row r="394" spans="5:14" ht="11.25">
      <c r="E394" s="39"/>
      <c r="F394" s="33"/>
      <c r="G394" s="33"/>
      <c r="H394" s="33"/>
      <c r="I394" s="33"/>
      <c r="J394" s="33"/>
      <c r="K394" s="33"/>
      <c r="L394" s="33"/>
      <c r="N394" s="41"/>
    </row>
    <row r="395" spans="5:14" ht="11.25">
      <c r="E395" s="39"/>
      <c r="F395" s="39"/>
      <c r="G395" s="33"/>
      <c r="H395" s="33"/>
      <c r="I395" s="33"/>
      <c r="J395" s="33"/>
      <c r="K395" s="33"/>
      <c r="L395" s="33"/>
      <c r="N395" s="41"/>
    </row>
    <row r="396" spans="5:14" ht="11.25">
      <c r="E396" s="39"/>
      <c r="F396" s="39"/>
      <c r="G396" s="33"/>
      <c r="H396" s="33"/>
      <c r="I396" s="33"/>
      <c r="J396" s="33"/>
      <c r="K396" s="33"/>
      <c r="L396" s="33"/>
      <c r="N396" s="41"/>
    </row>
    <row r="397" spans="5:14" ht="11.25">
      <c r="E397" s="39"/>
      <c r="F397" s="32"/>
      <c r="G397" s="33"/>
      <c r="H397" s="32"/>
      <c r="I397" s="32"/>
      <c r="J397" s="32"/>
      <c r="K397" s="32"/>
      <c r="L397" s="32"/>
      <c r="N397" s="41"/>
    </row>
    <row r="398" spans="5:14" ht="11.25">
      <c r="E398" s="39"/>
      <c r="F398" s="39"/>
      <c r="G398" s="33"/>
      <c r="H398" s="39"/>
      <c r="I398" s="39"/>
      <c r="J398" s="39"/>
      <c r="K398" s="39"/>
      <c r="L398" s="33"/>
      <c r="N398" s="41"/>
    </row>
    <row r="399" spans="5:14" ht="11.25">
      <c r="E399" s="39"/>
      <c r="F399" s="39"/>
      <c r="G399" s="32"/>
      <c r="H399" s="32"/>
      <c r="I399" s="32"/>
      <c r="J399" s="32"/>
      <c r="K399" s="32"/>
      <c r="L399" s="33"/>
      <c r="N399" s="41"/>
    </row>
    <row r="400" spans="5:14" ht="11.25">
      <c r="E400" s="39"/>
      <c r="F400" s="36"/>
      <c r="G400" s="33"/>
      <c r="H400" s="32"/>
      <c r="I400" s="32"/>
      <c r="J400" s="32"/>
      <c r="K400" s="32"/>
      <c r="L400" s="36"/>
      <c r="N400" s="41"/>
    </row>
    <row r="401" spans="5:14" ht="11.25">
      <c r="E401" s="39"/>
      <c r="F401" s="39"/>
      <c r="G401" s="33"/>
      <c r="H401" s="33"/>
      <c r="I401" s="33"/>
      <c r="J401" s="33"/>
      <c r="K401" s="33"/>
      <c r="L401" s="33"/>
      <c r="N401" s="41"/>
    </row>
    <row r="402" spans="5:14" ht="11.25">
      <c r="E402" s="39"/>
      <c r="F402" s="39"/>
      <c r="G402" s="33"/>
      <c r="H402" s="33"/>
      <c r="I402" s="33"/>
      <c r="J402" s="33"/>
      <c r="K402" s="33"/>
      <c r="L402" s="33"/>
      <c r="N402" s="41"/>
    </row>
    <row r="403" spans="5:14" ht="11.25">
      <c r="E403" s="39"/>
      <c r="F403" s="39"/>
      <c r="G403" s="32"/>
      <c r="H403" s="33"/>
      <c r="I403" s="33"/>
      <c r="J403" s="33"/>
      <c r="K403" s="33"/>
      <c r="L403" s="33"/>
      <c r="N403" s="41"/>
    </row>
    <row r="404" spans="5:14" ht="11.25">
      <c r="E404" s="39"/>
      <c r="F404" s="39"/>
      <c r="G404" s="33"/>
      <c r="H404" s="32"/>
      <c r="I404" s="32"/>
      <c r="J404" s="32"/>
      <c r="K404" s="32"/>
      <c r="L404" s="33"/>
      <c r="N404" s="41"/>
    </row>
    <row r="405" spans="5:14" ht="11.25">
      <c r="E405" s="39"/>
      <c r="F405" s="39"/>
      <c r="G405" s="33"/>
      <c r="H405" s="33"/>
      <c r="I405" s="33"/>
      <c r="J405" s="33"/>
      <c r="K405" s="33"/>
      <c r="L405" s="33"/>
      <c r="N405" s="41"/>
    </row>
    <row r="406" spans="5:14" ht="11.25">
      <c r="E406" s="39"/>
      <c r="F406" s="39"/>
      <c r="G406" s="36"/>
      <c r="H406" s="33"/>
      <c r="I406" s="33"/>
      <c r="J406" s="33"/>
      <c r="K406" s="33"/>
      <c r="L406" s="33"/>
      <c r="N406" s="41"/>
    </row>
    <row r="407" spans="5:14" ht="11.25">
      <c r="E407" s="39"/>
      <c r="F407" s="39"/>
      <c r="G407" s="33"/>
      <c r="H407" s="36"/>
      <c r="I407" s="36"/>
      <c r="J407" s="36"/>
      <c r="K407" s="36"/>
      <c r="L407" s="33"/>
      <c r="N407" s="41"/>
    </row>
    <row r="408" spans="5:14" ht="11.25">
      <c r="E408" s="39"/>
      <c r="F408" s="32"/>
      <c r="G408" s="33"/>
      <c r="H408" s="33"/>
      <c r="I408" s="33"/>
      <c r="J408" s="33"/>
      <c r="K408" s="33"/>
      <c r="L408" s="32"/>
      <c r="N408" s="41"/>
    </row>
    <row r="409" spans="5:14" ht="11.25">
      <c r="E409" s="39"/>
      <c r="F409" s="39"/>
      <c r="G409" s="33"/>
      <c r="H409" s="33"/>
      <c r="I409" s="33"/>
      <c r="J409" s="33"/>
      <c r="K409" s="33"/>
      <c r="L409" s="33"/>
      <c r="N409" s="41"/>
    </row>
    <row r="410" spans="5:14" ht="11.25">
      <c r="E410" s="39"/>
      <c r="F410" s="39"/>
      <c r="G410" s="33"/>
      <c r="H410" s="33"/>
      <c r="I410" s="33"/>
      <c r="J410" s="33"/>
      <c r="K410" s="33"/>
      <c r="L410" s="33"/>
      <c r="N410" s="41"/>
    </row>
    <row r="411" spans="5:14" ht="11.25">
      <c r="E411" s="39"/>
      <c r="F411" s="39"/>
      <c r="G411" s="33"/>
      <c r="H411" s="33"/>
      <c r="I411" s="33"/>
      <c r="J411" s="33"/>
      <c r="K411" s="33"/>
      <c r="L411" s="33"/>
      <c r="N411" s="41"/>
    </row>
    <row r="412" spans="5:14" ht="11.25">
      <c r="E412" s="39"/>
      <c r="F412" s="39"/>
      <c r="G412" s="33"/>
      <c r="H412" s="33"/>
      <c r="I412" s="33"/>
      <c r="J412" s="33"/>
      <c r="K412" s="33"/>
      <c r="L412" s="33"/>
      <c r="N412" s="41"/>
    </row>
    <row r="413" spans="5:14" ht="11.25">
      <c r="E413" s="39"/>
      <c r="F413" s="39"/>
      <c r="G413" s="33"/>
      <c r="H413" s="33"/>
      <c r="I413" s="33"/>
      <c r="J413" s="33"/>
      <c r="K413" s="33"/>
      <c r="L413" s="33"/>
      <c r="N413" s="41"/>
    </row>
    <row r="414" spans="5:14" ht="11.25">
      <c r="E414" s="39"/>
      <c r="F414" s="32"/>
      <c r="G414" s="32"/>
      <c r="H414" s="33"/>
      <c r="I414" s="33"/>
      <c r="J414" s="33"/>
      <c r="K414" s="33"/>
      <c r="L414" s="32"/>
      <c r="N414" s="41"/>
    </row>
    <row r="415" spans="5:14" ht="11.25">
      <c r="E415" s="39"/>
      <c r="F415" s="39"/>
      <c r="G415" s="33"/>
      <c r="H415" s="32"/>
      <c r="I415" s="32"/>
      <c r="J415" s="32"/>
      <c r="K415" s="32"/>
      <c r="L415" s="33"/>
      <c r="N415" s="41"/>
    </row>
    <row r="416" spans="5:14" ht="11.25">
      <c r="E416" s="39"/>
      <c r="F416" s="39"/>
      <c r="G416" s="33"/>
      <c r="H416" s="33"/>
      <c r="I416" s="33"/>
      <c r="J416" s="33"/>
      <c r="K416" s="33"/>
      <c r="L416" s="33"/>
      <c r="N416" s="41"/>
    </row>
    <row r="417" spans="5:14" ht="11.25">
      <c r="E417" s="39"/>
      <c r="F417" s="39"/>
      <c r="G417" s="33"/>
      <c r="H417" s="33"/>
      <c r="I417" s="33"/>
      <c r="J417" s="33"/>
      <c r="K417" s="33"/>
      <c r="L417" s="33"/>
      <c r="N417" s="41"/>
    </row>
    <row r="418" spans="5:14" ht="11.25">
      <c r="E418" s="39"/>
      <c r="F418" s="39"/>
      <c r="G418" s="33"/>
      <c r="H418" s="33"/>
      <c r="I418" s="33"/>
      <c r="J418" s="33"/>
      <c r="K418" s="33"/>
      <c r="L418" s="33"/>
      <c r="N418" s="41"/>
    </row>
    <row r="419" spans="5:14" ht="11.25">
      <c r="E419" s="39"/>
      <c r="F419" s="32"/>
      <c r="G419" s="33"/>
      <c r="H419" s="33"/>
      <c r="I419" s="33"/>
      <c r="J419" s="33"/>
      <c r="K419" s="33"/>
      <c r="L419" s="32"/>
      <c r="N419" s="41"/>
    </row>
    <row r="420" spans="5:14" ht="11.25">
      <c r="E420" s="39"/>
      <c r="F420" s="39"/>
      <c r="G420" s="32"/>
      <c r="H420" s="33"/>
      <c r="I420" s="33"/>
      <c r="J420" s="33"/>
      <c r="K420" s="33"/>
      <c r="L420" s="33"/>
      <c r="N420" s="41"/>
    </row>
    <row r="421" spans="5:14" ht="11.25">
      <c r="E421" s="39"/>
      <c r="F421" s="39"/>
      <c r="G421" s="33"/>
      <c r="H421" s="32"/>
      <c r="I421" s="32"/>
      <c r="J421" s="32"/>
      <c r="K421" s="32"/>
      <c r="L421" s="33"/>
      <c r="N421" s="41"/>
    </row>
    <row r="422" spans="5:14" ht="11.25">
      <c r="E422" s="39"/>
      <c r="F422" s="39"/>
      <c r="G422" s="33"/>
      <c r="H422" s="33"/>
      <c r="I422" s="33"/>
      <c r="J422" s="33"/>
      <c r="K422" s="33"/>
      <c r="L422" s="33"/>
      <c r="N422" s="41"/>
    </row>
    <row r="423" spans="5:14" ht="11.25">
      <c r="E423" s="39"/>
      <c r="F423" s="39"/>
      <c r="G423" s="33"/>
      <c r="H423" s="33"/>
      <c r="I423" s="33"/>
      <c r="J423" s="33"/>
      <c r="K423" s="33"/>
      <c r="L423" s="33"/>
      <c r="N423" s="41"/>
    </row>
    <row r="424" spans="5:14" ht="11.25">
      <c r="E424" s="39"/>
      <c r="F424" s="39"/>
      <c r="G424" s="33"/>
      <c r="H424" s="33"/>
      <c r="I424" s="33"/>
      <c r="J424" s="33"/>
      <c r="K424" s="33"/>
      <c r="L424" s="33"/>
      <c r="N424" s="41"/>
    </row>
    <row r="425" spans="5:14" ht="11.25">
      <c r="E425" s="39"/>
      <c r="F425" s="39"/>
      <c r="G425" s="32"/>
      <c r="H425" s="33"/>
      <c r="I425" s="33"/>
      <c r="J425" s="33"/>
      <c r="K425" s="33"/>
      <c r="L425" s="33"/>
      <c r="N425" s="41"/>
    </row>
    <row r="426" spans="5:14" ht="11.25">
      <c r="E426" s="39"/>
      <c r="F426" s="39"/>
      <c r="G426" s="33"/>
      <c r="H426" s="32"/>
      <c r="I426" s="32"/>
      <c r="J426" s="32"/>
      <c r="K426" s="32"/>
      <c r="L426" s="32"/>
      <c r="N426" s="41"/>
    </row>
    <row r="427" spans="5:14" ht="11.25">
      <c r="E427" s="39"/>
      <c r="F427" s="39"/>
      <c r="G427" s="33"/>
      <c r="H427" s="33"/>
      <c r="I427" s="33"/>
      <c r="J427" s="33"/>
      <c r="K427" s="33"/>
      <c r="L427" s="33"/>
      <c r="N427" s="41"/>
    </row>
    <row r="428" spans="5:14" ht="11.25">
      <c r="E428" s="39"/>
      <c r="F428" s="39"/>
      <c r="G428" s="33"/>
      <c r="H428" s="33"/>
      <c r="I428" s="33"/>
      <c r="J428" s="33"/>
      <c r="K428" s="33"/>
      <c r="L428" s="33"/>
      <c r="N428" s="41"/>
    </row>
    <row r="429" spans="5:14" ht="11.25">
      <c r="E429" s="39"/>
      <c r="F429" s="39"/>
      <c r="G429" s="33"/>
      <c r="H429" s="33"/>
      <c r="I429" s="33"/>
      <c r="J429" s="33"/>
      <c r="K429" s="33"/>
      <c r="L429" s="33"/>
      <c r="N429" s="41"/>
    </row>
    <row r="430" spans="5:14" ht="11.25">
      <c r="E430" s="39"/>
      <c r="F430" s="39"/>
      <c r="G430" s="33"/>
      <c r="H430" s="33"/>
      <c r="I430" s="33"/>
      <c r="J430" s="33"/>
      <c r="K430" s="33"/>
      <c r="L430" s="33"/>
      <c r="N430" s="41"/>
    </row>
    <row r="431" spans="5:14" ht="11.25">
      <c r="E431" s="39"/>
      <c r="F431" s="39"/>
      <c r="G431" s="33"/>
      <c r="H431" s="33"/>
      <c r="I431" s="33"/>
      <c r="J431" s="33"/>
      <c r="K431" s="33"/>
      <c r="L431" s="33"/>
      <c r="N431" s="41"/>
    </row>
    <row r="432" spans="5:14" ht="11.25">
      <c r="E432" s="39"/>
      <c r="F432" s="39"/>
      <c r="G432" s="32"/>
      <c r="H432" s="33"/>
      <c r="I432" s="33"/>
      <c r="J432" s="33"/>
      <c r="K432" s="33"/>
      <c r="L432" s="33"/>
      <c r="N432" s="41"/>
    </row>
    <row r="433" spans="5:14" ht="11.25">
      <c r="E433" s="39"/>
      <c r="F433" s="39"/>
      <c r="G433" s="33"/>
      <c r="H433" s="32"/>
      <c r="I433" s="32"/>
      <c r="J433" s="32"/>
      <c r="K433" s="32"/>
      <c r="L433" s="33"/>
      <c r="N433" s="41"/>
    </row>
    <row r="434" spans="5:14" ht="11.25">
      <c r="E434" s="39"/>
      <c r="F434" s="32"/>
      <c r="G434" s="33"/>
      <c r="H434" s="33"/>
      <c r="I434" s="33"/>
      <c r="J434" s="33"/>
      <c r="K434" s="33"/>
      <c r="L434" s="33"/>
      <c r="N434" s="41"/>
    </row>
    <row r="435" spans="5:14" ht="11.25">
      <c r="E435" s="39"/>
      <c r="F435" s="39"/>
      <c r="G435" s="33"/>
      <c r="H435" s="33"/>
      <c r="I435" s="33"/>
      <c r="J435" s="33"/>
      <c r="K435" s="33"/>
      <c r="L435" s="33"/>
      <c r="N435" s="41"/>
    </row>
    <row r="436" spans="5:14" ht="11.25">
      <c r="E436" s="39"/>
      <c r="F436" s="39"/>
      <c r="G436" s="33"/>
      <c r="H436" s="33"/>
      <c r="I436" s="33"/>
      <c r="J436" s="33"/>
      <c r="K436" s="33"/>
      <c r="L436" s="32"/>
      <c r="N436" s="41"/>
    </row>
    <row r="437" spans="5:14" ht="11.25">
      <c r="E437" s="39"/>
      <c r="F437" s="39"/>
      <c r="G437" s="33"/>
      <c r="H437" s="33"/>
      <c r="I437" s="33"/>
      <c r="J437" s="33"/>
      <c r="K437" s="33"/>
      <c r="L437" s="41"/>
      <c r="N437" s="41"/>
    </row>
    <row r="438" spans="5:14" ht="11.25">
      <c r="E438" s="39"/>
      <c r="F438" s="39"/>
      <c r="G438" s="41"/>
      <c r="H438" s="41"/>
      <c r="I438" s="41"/>
      <c r="J438" s="41"/>
      <c r="K438" s="41"/>
      <c r="L438" s="41"/>
      <c r="N438" s="41"/>
    </row>
    <row r="439" spans="5:14" ht="11.25">
      <c r="E439" s="39"/>
      <c r="F439" s="39"/>
      <c r="G439" s="33"/>
      <c r="H439" s="33"/>
      <c r="I439" s="33"/>
      <c r="J439" s="33"/>
      <c r="K439" s="33"/>
      <c r="L439" s="33"/>
      <c r="N439" s="41"/>
    </row>
    <row r="440" spans="5:14" ht="11.25">
      <c r="E440" s="39"/>
      <c r="F440" s="32"/>
      <c r="G440" s="32"/>
      <c r="H440" s="33"/>
      <c r="I440" s="33"/>
      <c r="J440" s="33"/>
      <c r="K440" s="33"/>
      <c r="L440" s="33"/>
      <c r="N440" s="41"/>
    </row>
    <row r="441" spans="5:14" ht="11.25">
      <c r="E441" s="39"/>
      <c r="F441" s="39"/>
      <c r="G441" s="33"/>
      <c r="H441" s="33"/>
      <c r="I441" s="33"/>
      <c r="J441" s="33"/>
      <c r="K441" s="33"/>
      <c r="L441" s="39"/>
      <c r="N441" s="41"/>
    </row>
    <row r="442" spans="5:14" ht="11.25">
      <c r="E442" s="39"/>
      <c r="F442" s="36"/>
      <c r="G442" s="33"/>
      <c r="H442" s="32"/>
      <c r="I442" s="32"/>
      <c r="J442" s="32"/>
      <c r="K442" s="32"/>
      <c r="L442" s="32"/>
      <c r="N442" s="41"/>
    </row>
    <row r="443" spans="5:14" ht="11.25">
      <c r="E443" s="39"/>
      <c r="F443" s="39"/>
      <c r="G443" s="33"/>
      <c r="H443" s="41"/>
      <c r="I443" s="41"/>
      <c r="J443" s="41"/>
      <c r="K443" s="41"/>
      <c r="L443" s="33"/>
      <c r="N443" s="41"/>
    </row>
    <row r="444" spans="5:14" ht="11.25">
      <c r="E444" s="39"/>
      <c r="F444" s="39"/>
      <c r="G444" s="33"/>
      <c r="H444" s="33"/>
      <c r="I444" s="33"/>
      <c r="J444" s="33"/>
      <c r="K444" s="33"/>
      <c r="L444" s="36"/>
      <c r="N444" s="41"/>
    </row>
    <row r="445" spans="5:14" ht="11.25">
      <c r="E445" s="39"/>
      <c r="F445" s="39"/>
      <c r="G445" s="33"/>
      <c r="H445" s="33"/>
      <c r="I445" s="33"/>
      <c r="J445" s="33"/>
      <c r="K445" s="33"/>
      <c r="L445" s="33"/>
      <c r="N445" s="41"/>
    </row>
    <row r="446" spans="5:14" ht="11.25">
      <c r="E446" s="39"/>
      <c r="F446" s="39"/>
      <c r="G446" s="32"/>
      <c r="H446" s="33"/>
      <c r="I446" s="33"/>
      <c r="J446" s="33"/>
      <c r="K446" s="33"/>
      <c r="L446" s="33"/>
      <c r="N446" s="41"/>
    </row>
    <row r="447" spans="5:14" ht="11.25">
      <c r="E447" s="39"/>
      <c r="F447" s="39"/>
      <c r="G447" s="33"/>
      <c r="H447" s="33"/>
      <c r="I447" s="33"/>
      <c r="J447" s="33"/>
      <c r="K447" s="33"/>
      <c r="L447" s="33"/>
      <c r="N447" s="41"/>
    </row>
    <row r="448" spans="4:14" ht="11.25">
      <c r="D448" s="40"/>
      <c r="E448" s="39"/>
      <c r="F448" s="39"/>
      <c r="G448" s="36"/>
      <c r="H448" s="32"/>
      <c r="I448" s="32"/>
      <c r="J448" s="32"/>
      <c r="K448" s="32"/>
      <c r="L448" s="33"/>
      <c r="N448" s="41"/>
    </row>
    <row r="449" spans="4:14" ht="11.25">
      <c r="D449" s="40"/>
      <c r="E449" s="39"/>
      <c r="F449" s="39"/>
      <c r="G449" s="33"/>
      <c r="H449" s="33"/>
      <c r="I449" s="33"/>
      <c r="J449" s="33"/>
      <c r="K449" s="33"/>
      <c r="L449" s="33"/>
      <c r="N449" s="41"/>
    </row>
    <row r="450" spans="4:14" ht="11.25">
      <c r="D450" s="40"/>
      <c r="E450" s="39"/>
      <c r="F450" s="32"/>
      <c r="G450" s="33"/>
      <c r="H450" s="36"/>
      <c r="I450" s="36"/>
      <c r="J450" s="36"/>
      <c r="K450" s="36"/>
      <c r="L450" s="33"/>
      <c r="N450" s="41"/>
    </row>
    <row r="451" spans="4:14" ht="11.25">
      <c r="D451" s="40"/>
      <c r="E451" s="39"/>
      <c r="F451" s="39"/>
      <c r="G451" s="33"/>
      <c r="H451" s="33"/>
      <c r="I451" s="33"/>
      <c r="J451" s="33"/>
      <c r="K451" s="33"/>
      <c r="L451" s="33"/>
      <c r="N451" s="41"/>
    </row>
    <row r="452" spans="4:14" ht="11.25">
      <c r="D452" s="40"/>
      <c r="E452" s="39"/>
      <c r="F452" s="39"/>
      <c r="G452" s="33"/>
      <c r="H452" s="33"/>
      <c r="I452" s="33"/>
      <c r="J452" s="33"/>
      <c r="K452" s="33"/>
      <c r="L452" s="32"/>
      <c r="N452" s="41"/>
    </row>
    <row r="453" spans="4:14" ht="11.25">
      <c r="D453" s="40"/>
      <c r="E453" s="40"/>
      <c r="F453" s="39"/>
      <c r="G453" s="33"/>
      <c r="H453" s="33"/>
      <c r="I453" s="33"/>
      <c r="J453" s="33"/>
      <c r="K453" s="33"/>
      <c r="L453" s="33"/>
      <c r="N453" s="41"/>
    </row>
    <row r="454" spans="4:14" ht="11.25">
      <c r="D454" s="40"/>
      <c r="E454" s="40"/>
      <c r="F454" s="39"/>
      <c r="G454" s="33"/>
      <c r="H454" s="33"/>
      <c r="I454" s="33"/>
      <c r="J454" s="33"/>
      <c r="K454" s="33"/>
      <c r="L454" s="33"/>
      <c r="N454" s="41"/>
    </row>
    <row r="455" spans="4:14" ht="11.25">
      <c r="D455" s="40"/>
      <c r="E455" s="40"/>
      <c r="F455" s="39"/>
      <c r="G455" s="33"/>
      <c r="H455" s="33"/>
      <c r="I455" s="33"/>
      <c r="J455" s="33"/>
      <c r="K455" s="33"/>
      <c r="L455" s="33"/>
      <c r="N455" s="41"/>
    </row>
    <row r="456" spans="4:14" ht="11.25">
      <c r="D456" s="40"/>
      <c r="E456" s="40"/>
      <c r="F456" s="32"/>
      <c r="G456" s="32"/>
      <c r="H456" s="33"/>
      <c r="I456" s="33"/>
      <c r="J456" s="33"/>
      <c r="K456" s="33"/>
      <c r="L456" s="33"/>
      <c r="N456" s="41"/>
    </row>
    <row r="457" spans="4:14" ht="11.25">
      <c r="D457" s="40"/>
      <c r="E457" s="40"/>
      <c r="F457" s="39"/>
      <c r="G457" s="33"/>
      <c r="H457" s="33"/>
      <c r="I457" s="33"/>
      <c r="J457" s="33"/>
      <c r="K457" s="33"/>
      <c r="L457" s="33"/>
      <c r="N457" s="41"/>
    </row>
    <row r="458" spans="4:14" ht="11.25">
      <c r="D458" s="40"/>
      <c r="E458" s="40"/>
      <c r="F458" s="36"/>
      <c r="G458" s="33"/>
      <c r="H458" s="32"/>
      <c r="I458" s="32"/>
      <c r="J458" s="32"/>
      <c r="K458" s="32"/>
      <c r="L458" s="32"/>
      <c r="N458" s="41"/>
    </row>
    <row r="459" spans="4:14" ht="11.25">
      <c r="D459" s="40"/>
      <c r="E459" s="40"/>
      <c r="F459" s="39"/>
      <c r="G459" s="33"/>
      <c r="H459" s="33"/>
      <c r="I459" s="33"/>
      <c r="J459" s="33"/>
      <c r="K459" s="33"/>
      <c r="L459" s="33"/>
      <c r="N459" s="41"/>
    </row>
    <row r="460" spans="4:14" ht="11.25">
      <c r="D460" s="40"/>
      <c r="E460" s="40"/>
      <c r="F460" s="39"/>
      <c r="G460" s="33"/>
      <c r="H460" s="33"/>
      <c r="I460" s="33"/>
      <c r="J460" s="33"/>
      <c r="K460" s="33"/>
      <c r="L460" s="36"/>
      <c r="N460" s="41"/>
    </row>
    <row r="461" spans="4:14" ht="11.25">
      <c r="D461" s="40"/>
      <c r="E461" s="40"/>
      <c r="F461" s="39"/>
      <c r="G461" s="33"/>
      <c r="H461" s="33"/>
      <c r="I461" s="33"/>
      <c r="J461" s="33"/>
      <c r="K461" s="33"/>
      <c r="L461" s="33"/>
      <c r="N461" s="41"/>
    </row>
    <row r="462" spans="4:14" ht="11.25">
      <c r="D462" s="40"/>
      <c r="E462" s="40"/>
      <c r="F462" s="32"/>
      <c r="G462" s="32"/>
      <c r="H462" s="33"/>
      <c r="I462" s="33"/>
      <c r="J462" s="33"/>
      <c r="K462" s="33"/>
      <c r="L462" s="33"/>
      <c r="N462" s="41"/>
    </row>
    <row r="463" spans="4:14" ht="11.25">
      <c r="D463" s="40"/>
      <c r="E463" s="40"/>
      <c r="F463" s="39"/>
      <c r="G463" s="33"/>
      <c r="H463" s="33"/>
      <c r="I463" s="33"/>
      <c r="J463" s="33"/>
      <c r="K463" s="33"/>
      <c r="L463" s="33"/>
      <c r="N463" s="41"/>
    </row>
    <row r="464" spans="4:14" ht="11.25">
      <c r="D464" s="40"/>
      <c r="E464" s="40"/>
      <c r="F464" s="39"/>
      <c r="G464" s="36"/>
      <c r="H464" s="32"/>
      <c r="I464" s="32"/>
      <c r="J464" s="32"/>
      <c r="K464" s="32"/>
      <c r="L464" s="32"/>
      <c r="N464" s="41"/>
    </row>
    <row r="465" spans="4:14" ht="11.25">
      <c r="D465" s="40"/>
      <c r="E465" s="40"/>
      <c r="F465" s="39"/>
      <c r="G465" s="33"/>
      <c r="H465" s="33"/>
      <c r="I465" s="33"/>
      <c r="J465" s="33"/>
      <c r="K465" s="33"/>
      <c r="L465" s="41"/>
      <c r="N465" s="41"/>
    </row>
    <row r="466" spans="4:14" ht="11.25">
      <c r="D466" s="40"/>
      <c r="E466" s="40"/>
      <c r="F466" s="32"/>
      <c r="G466" s="33"/>
      <c r="H466" s="36"/>
      <c r="I466" s="36"/>
      <c r="J466" s="36"/>
      <c r="K466" s="36"/>
      <c r="L466" s="33"/>
      <c r="N466" s="41"/>
    </row>
    <row r="467" spans="4:14" ht="11.25">
      <c r="D467" s="40"/>
      <c r="E467" s="40"/>
      <c r="F467" s="39"/>
      <c r="G467" s="33"/>
      <c r="H467" s="33"/>
      <c r="I467" s="33"/>
      <c r="J467" s="33"/>
      <c r="K467" s="33"/>
      <c r="L467" s="33"/>
      <c r="N467" s="41"/>
    </row>
    <row r="468" spans="4:14" ht="11.25">
      <c r="D468" s="40"/>
      <c r="E468" s="40"/>
      <c r="F468" s="39"/>
      <c r="G468" s="32"/>
      <c r="H468" s="33"/>
      <c r="I468" s="33"/>
      <c r="J468" s="33"/>
      <c r="K468" s="33"/>
      <c r="L468" s="32"/>
      <c r="N468" s="41"/>
    </row>
    <row r="469" spans="4:14" ht="11.25">
      <c r="D469" s="40"/>
      <c r="E469" s="40"/>
      <c r="F469" s="39"/>
      <c r="G469" s="33"/>
      <c r="H469" s="33"/>
      <c r="I469" s="33"/>
      <c r="J469" s="33"/>
      <c r="K469" s="33"/>
      <c r="L469" s="33"/>
      <c r="N469" s="41"/>
    </row>
    <row r="470" spans="4:14" ht="11.25">
      <c r="D470" s="40"/>
      <c r="E470" s="40"/>
      <c r="F470" s="32"/>
      <c r="G470" s="33"/>
      <c r="H470" s="32"/>
      <c r="I470" s="32"/>
      <c r="J470" s="32"/>
      <c r="K470" s="32"/>
      <c r="L470" s="33"/>
      <c r="N470" s="41"/>
    </row>
    <row r="471" spans="4:14" ht="11.25">
      <c r="D471" s="40"/>
      <c r="E471" s="40"/>
      <c r="F471" s="39"/>
      <c r="G471" s="33"/>
      <c r="H471" s="33"/>
      <c r="I471" s="33"/>
      <c r="J471" s="33"/>
      <c r="K471" s="33"/>
      <c r="L471" s="33"/>
      <c r="N471" s="41"/>
    </row>
    <row r="472" spans="4:14" ht="11.25">
      <c r="D472" s="40"/>
      <c r="E472" s="40"/>
      <c r="F472" s="39"/>
      <c r="G472" s="32"/>
      <c r="H472" s="33"/>
      <c r="I472" s="33"/>
      <c r="J472" s="33"/>
      <c r="K472" s="33"/>
      <c r="L472" s="32"/>
      <c r="N472" s="41"/>
    </row>
    <row r="473" spans="4:14" ht="11.25">
      <c r="D473" s="40"/>
      <c r="E473" s="40"/>
      <c r="F473" s="39"/>
      <c r="G473" s="33"/>
      <c r="H473" s="33"/>
      <c r="I473" s="33"/>
      <c r="J473" s="33"/>
      <c r="K473" s="33"/>
      <c r="L473" s="33"/>
      <c r="N473" s="41"/>
    </row>
    <row r="474" spans="4:14" ht="11.25">
      <c r="D474" s="40"/>
      <c r="E474" s="40"/>
      <c r="F474" s="39"/>
      <c r="G474" s="33"/>
      <c r="H474" s="32"/>
      <c r="I474" s="32"/>
      <c r="J474" s="32"/>
      <c r="K474" s="32"/>
      <c r="L474" s="33"/>
      <c r="N474" s="41"/>
    </row>
    <row r="475" spans="4:14" ht="11.25">
      <c r="D475" s="40"/>
      <c r="E475" s="40"/>
      <c r="F475" s="39"/>
      <c r="G475" s="33"/>
      <c r="H475" s="33"/>
      <c r="I475" s="33"/>
      <c r="J475" s="33"/>
      <c r="K475" s="33"/>
      <c r="L475" s="33"/>
      <c r="N475" s="41"/>
    </row>
    <row r="476" spans="4:14" ht="11.25">
      <c r="D476" s="40"/>
      <c r="E476" s="40"/>
      <c r="F476" s="32"/>
      <c r="G476" s="32"/>
      <c r="H476" s="33"/>
      <c r="I476" s="33"/>
      <c r="J476" s="33"/>
      <c r="K476" s="33"/>
      <c r="L476" s="32"/>
      <c r="N476" s="41"/>
    </row>
    <row r="477" spans="4:14" ht="11.25">
      <c r="D477" s="40"/>
      <c r="E477" s="40"/>
      <c r="F477" s="39"/>
      <c r="G477" s="33"/>
      <c r="H477" s="33"/>
      <c r="I477" s="33"/>
      <c r="J477" s="33"/>
      <c r="K477" s="33"/>
      <c r="L477" s="39"/>
      <c r="N477" s="41"/>
    </row>
    <row r="478" spans="4:14" ht="11.25">
      <c r="D478" s="40"/>
      <c r="E478" s="40"/>
      <c r="F478" s="39"/>
      <c r="G478" s="33"/>
      <c r="H478" s="32"/>
      <c r="I478" s="32"/>
      <c r="J478" s="32"/>
      <c r="K478" s="32"/>
      <c r="L478" s="32"/>
      <c r="N478" s="41"/>
    </row>
    <row r="479" spans="4:14" ht="11.25">
      <c r="D479" s="40"/>
      <c r="E479" s="40"/>
      <c r="F479" s="39"/>
      <c r="G479" s="33"/>
      <c r="H479" s="33"/>
      <c r="I479" s="33"/>
      <c r="J479" s="33"/>
      <c r="K479" s="33"/>
      <c r="L479" s="32"/>
      <c r="N479" s="41"/>
    </row>
    <row r="480" spans="4:14" ht="11.25">
      <c r="D480" s="40"/>
      <c r="E480" s="40"/>
      <c r="F480" s="39"/>
      <c r="G480" s="39"/>
      <c r="H480" s="33"/>
      <c r="I480" s="33"/>
      <c r="J480" s="33"/>
      <c r="K480" s="33"/>
      <c r="L480" s="33"/>
      <c r="N480" s="41"/>
    </row>
    <row r="481" spans="4:14" ht="11.25">
      <c r="D481" s="40"/>
      <c r="E481" s="40"/>
      <c r="F481" s="39"/>
      <c r="G481" s="39"/>
      <c r="H481" s="33"/>
      <c r="I481" s="33"/>
      <c r="J481" s="33"/>
      <c r="K481" s="33"/>
      <c r="L481" s="33"/>
      <c r="N481" s="41"/>
    </row>
    <row r="482" spans="4:14" ht="11.25">
      <c r="D482" s="40"/>
      <c r="E482" s="40"/>
      <c r="F482" s="39"/>
      <c r="G482" s="32"/>
      <c r="H482" s="33"/>
      <c r="I482" s="33"/>
      <c r="J482" s="33"/>
      <c r="K482" s="33"/>
      <c r="L482" s="33"/>
      <c r="N482" s="41"/>
    </row>
    <row r="483" spans="4:14" ht="11.25">
      <c r="D483" s="40"/>
      <c r="E483" s="40"/>
      <c r="F483" s="39"/>
      <c r="G483" s="39"/>
      <c r="H483" s="33"/>
      <c r="I483" s="33"/>
      <c r="J483" s="33"/>
      <c r="K483" s="33"/>
      <c r="L483" s="32"/>
      <c r="N483" s="41"/>
    </row>
    <row r="484" spans="4:14" ht="11.25">
      <c r="D484" s="40"/>
      <c r="E484" s="40"/>
      <c r="F484" s="39"/>
      <c r="G484" s="39"/>
      <c r="H484" s="32"/>
      <c r="I484" s="32"/>
      <c r="J484" s="32"/>
      <c r="K484" s="32"/>
      <c r="L484" s="33"/>
      <c r="N484" s="41"/>
    </row>
    <row r="485" spans="6:14" ht="11.25">
      <c r="F485" s="39"/>
      <c r="G485" s="36"/>
      <c r="H485" s="33"/>
      <c r="I485" s="33"/>
      <c r="J485" s="33"/>
      <c r="K485" s="33"/>
      <c r="L485" s="33"/>
      <c r="N485" s="41"/>
    </row>
    <row r="486" spans="6:14" ht="11.25">
      <c r="F486" s="39"/>
      <c r="G486" s="39"/>
      <c r="H486" s="33"/>
      <c r="I486" s="33"/>
      <c r="J486" s="33"/>
      <c r="K486" s="33"/>
      <c r="L486" s="36"/>
      <c r="N486" s="41"/>
    </row>
    <row r="487" spans="6:14" ht="11.25">
      <c r="F487" s="39"/>
      <c r="G487" s="39"/>
      <c r="H487" s="33"/>
      <c r="I487" s="33"/>
      <c r="J487" s="33"/>
      <c r="K487" s="33"/>
      <c r="L487" s="33"/>
      <c r="N487" s="41"/>
    </row>
    <row r="488" spans="6:14" ht="11.25">
      <c r="F488" s="39"/>
      <c r="G488" s="39"/>
      <c r="H488" s="32"/>
      <c r="I488" s="32"/>
      <c r="J488" s="32"/>
      <c r="K488" s="32"/>
      <c r="L488" s="33"/>
      <c r="N488" s="41"/>
    </row>
    <row r="489" spans="6:14" ht="11.25">
      <c r="F489" s="39"/>
      <c r="G489" s="39"/>
      <c r="H489" s="33"/>
      <c r="I489" s="33"/>
      <c r="J489" s="33"/>
      <c r="K489" s="33"/>
      <c r="L489" s="33"/>
      <c r="N489" s="41"/>
    </row>
    <row r="490" spans="6:14" ht="11.25">
      <c r="F490" s="39"/>
      <c r="G490" s="39"/>
      <c r="H490" s="33"/>
      <c r="I490" s="33"/>
      <c r="J490" s="33"/>
      <c r="K490" s="33"/>
      <c r="L490" s="33"/>
      <c r="N490" s="41"/>
    </row>
    <row r="491" spans="6:14" ht="11.25">
      <c r="F491" s="39"/>
      <c r="G491" s="39"/>
      <c r="H491" s="36"/>
      <c r="I491" s="36"/>
      <c r="J491" s="36"/>
      <c r="K491" s="36"/>
      <c r="L491" s="33"/>
      <c r="N491" s="41"/>
    </row>
    <row r="492" spans="6:14" ht="11.25">
      <c r="F492" s="39"/>
      <c r="G492" s="39"/>
      <c r="H492" s="33"/>
      <c r="I492" s="33"/>
      <c r="J492" s="33"/>
      <c r="K492" s="33"/>
      <c r="L492" s="33"/>
      <c r="N492" s="41"/>
    </row>
    <row r="493" spans="6:14" ht="11.25">
      <c r="F493" s="39"/>
      <c r="G493" s="32"/>
      <c r="H493" s="33"/>
      <c r="I493" s="33"/>
      <c r="J493" s="33"/>
      <c r="K493" s="33"/>
      <c r="L493" s="33"/>
      <c r="N493" s="41"/>
    </row>
    <row r="494" spans="6:14" ht="11.25">
      <c r="F494" s="39"/>
      <c r="G494" s="39"/>
      <c r="H494" s="33"/>
      <c r="I494" s="33"/>
      <c r="J494" s="33"/>
      <c r="K494" s="33"/>
      <c r="L494" s="32"/>
      <c r="N494" s="41"/>
    </row>
    <row r="495" spans="6:14" ht="11.25">
      <c r="F495" s="39"/>
      <c r="G495" s="39"/>
      <c r="H495" s="33"/>
      <c r="I495" s="33"/>
      <c r="J495" s="33"/>
      <c r="K495" s="33"/>
      <c r="L495" s="33"/>
      <c r="N495" s="41"/>
    </row>
    <row r="496" spans="6:14" ht="11.25">
      <c r="F496" s="39"/>
      <c r="G496" s="39"/>
      <c r="H496" s="33"/>
      <c r="I496" s="33"/>
      <c r="J496" s="33"/>
      <c r="K496" s="33"/>
      <c r="L496" s="33"/>
      <c r="N496" s="41"/>
    </row>
    <row r="497" spans="6:14" ht="11.25">
      <c r="F497" s="39"/>
      <c r="G497" s="39"/>
      <c r="H497" s="33"/>
      <c r="I497" s="33"/>
      <c r="J497" s="33"/>
      <c r="K497" s="33"/>
      <c r="L497" s="33"/>
      <c r="N497" s="41"/>
    </row>
    <row r="498" spans="6:14" ht="11.25">
      <c r="F498" s="39"/>
      <c r="G498" s="39"/>
      <c r="H498" s="33"/>
      <c r="I498" s="33"/>
      <c r="J498" s="33"/>
      <c r="K498" s="33"/>
      <c r="L498" s="33"/>
      <c r="N498" s="41"/>
    </row>
    <row r="499" spans="6:14" ht="11.25">
      <c r="F499" s="39"/>
      <c r="G499" s="32"/>
      <c r="H499" s="32"/>
      <c r="I499" s="32"/>
      <c r="J499" s="32"/>
      <c r="K499" s="32"/>
      <c r="L499" s="33"/>
      <c r="N499" s="41"/>
    </row>
    <row r="500" spans="6:14" ht="11.25">
      <c r="F500" s="39"/>
      <c r="G500" s="39"/>
      <c r="H500" s="33"/>
      <c r="I500" s="33"/>
      <c r="J500" s="33"/>
      <c r="K500" s="33"/>
      <c r="L500" s="32"/>
      <c r="N500" s="41"/>
    </row>
    <row r="501" spans="6:14" ht="11.25">
      <c r="F501" s="39"/>
      <c r="G501" s="39"/>
      <c r="H501" s="33"/>
      <c r="I501" s="33"/>
      <c r="J501" s="33"/>
      <c r="K501" s="33"/>
      <c r="L501" s="33"/>
      <c r="N501" s="41"/>
    </row>
    <row r="502" spans="6:14" ht="11.25">
      <c r="F502" s="39"/>
      <c r="G502" s="39"/>
      <c r="H502" s="33"/>
      <c r="I502" s="33"/>
      <c r="J502" s="33"/>
      <c r="K502" s="33"/>
      <c r="L502" s="33"/>
      <c r="N502" s="41"/>
    </row>
    <row r="503" spans="6:14" ht="11.25">
      <c r="F503" s="39"/>
      <c r="G503" s="39"/>
      <c r="H503" s="33"/>
      <c r="I503" s="33"/>
      <c r="J503" s="33"/>
      <c r="K503" s="33"/>
      <c r="L503" s="33"/>
      <c r="N503" s="41"/>
    </row>
    <row r="504" spans="6:14" ht="11.25">
      <c r="F504" s="39"/>
      <c r="G504" s="32"/>
      <c r="H504" s="33"/>
      <c r="I504" s="33"/>
      <c r="J504" s="33"/>
      <c r="K504" s="33"/>
      <c r="L504" s="33"/>
      <c r="N504" s="41"/>
    </row>
    <row r="505" spans="6:14" ht="11.25">
      <c r="F505" s="39"/>
      <c r="G505" s="39"/>
      <c r="H505" s="32"/>
      <c r="I505" s="32"/>
      <c r="J505" s="32"/>
      <c r="K505" s="32"/>
      <c r="L505" s="32"/>
      <c r="N505" s="41"/>
    </row>
    <row r="506" spans="6:14" ht="11.25">
      <c r="F506" s="39"/>
      <c r="G506" s="39"/>
      <c r="H506" s="33"/>
      <c r="I506" s="33"/>
      <c r="J506" s="33"/>
      <c r="K506" s="33"/>
      <c r="L506" s="33"/>
      <c r="N506" s="41"/>
    </row>
    <row r="507" spans="6:14" ht="11.25">
      <c r="F507" s="39"/>
      <c r="G507" s="39"/>
      <c r="H507" s="33"/>
      <c r="I507" s="33"/>
      <c r="J507" s="33"/>
      <c r="K507" s="33"/>
      <c r="L507" s="33"/>
      <c r="N507" s="41"/>
    </row>
    <row r="508" spans="6:14" ht="11.25">
      <c r="F508" s="39"/>
      <c r="G508" s="39"/>
      <c r="H508" s="33"/>
      <c r="I508" s="33"/>
      <c r="J508" s="33"/>
      <c r="K508" s="33"/>
      <c r="L508" s="33"/>
      <c r="N508" s="41"/>
    </row>
    <row r="509" spans="6:14" ht="11.25">
      <c r="F509" s="39"/>
      <c r="G509" s="39"/>
      <c r="H509" s="33"/>
      <c r="I509" s="33"/>
      <c r="J509" s="33"/>
      <c r="K509" s="33"/>
      <c r="L509" s="33"/>
      <c r="N509" s="41"/>
    </row>
    <row r="510" spans="6:14" ht="11.25">
      <c r="F510" s="39"/>
      <c r="G510" s="39"/>
      <c r="H510" s="32"/>
      <c r="I510" s="32"/>
      <c r="J510" s="32"/>
      <c r="K510" s="32"/>
      <c r="L510" s="33"/>
      <c r="N510" s="41"/>
    </row>
    <row r="511" spans="6:14" ht="11.25">
      <c r="F511" s="39"/>
      <c r="G511" s="39"/>
      <c r="H511" s="33"/>
      <c r="I511" s="33"/>
      <c r="J511" s="33"/>
      <c r="K511" s="33"/>
      <c r="L511" s="33"/>
      <c r="N511" s="41"/>
    </row>
    <row r="512" spans="6:14" ht="11.25">
      <c r="F512" s="39"/>
      <c r="G512" s="39"/>
      <c r="H512" s="33"/>
      <c r="I512" s="33"/>
      <c r="J512" s="33"/>
      <c r="K512" s="33"/>
      <c r="L512" s="32"/>
      <c r="N512" s="41"/>
    </row>
    <row r="513" spans="6:14" ht="11.25">
      <c r="F513" s="39"/>
      <c r="G513" s="39"/>
      <c r="H513" s="33"/>
      <c r="I513" s="33"/>
      <c r="J513" s="33"/>
      <c r="K513" s="33"/>
      <c r="L513" s="33"/>
      <c r="N513" s="41"/>
    </row>
    <row r="514" spans="6:14" ht="11.25">
      <c r="F514" s="39"/>
      <c r="G514" s="39"/>
      <c r="H514" s="33"/>
      <c r="I514" s="33"/>
      <c r="J514" s="33"/>
      <c r="K514" s="33"/>
      <c r="L514" s="33"/>
      <c r="N514" s="41"/>
    </row>
    <row r="515" spans="6:14" ht="11.25">
      <c r="F515" s="39"/>
      <c r="G515" s="39"/>
      <c r="H515" s="33"/>
      <c r="I515" s="33"/>
      <c r="J515" s="33"/>
      <c r="K515" s="33"/>
      <c r="L515" s="33"/>
      <c r="N515" s="41"/>
    </row>
    <row r="516" spans="6:14" ht="11.25">
      <c r="F516" s="39"/>
      <c r="G516" s="39"/>
      <c r="H516" s="33"/>
      <c r="I516" s="33"/>
      <c r="J516" s="33"/>
      <c r="K516" s="33"/>
      <c r="L516" s="33"/>
      <c r="N516" s="41"/>
    </row>
    <row r="517" spans="6:14" ht="11.25">
      <c r="F517" s="39"/>
      <c r="G517" s="39"/>
      <c r="H517" s="32"/>
      <c r="I517" s="32"/>
      <c r="J517" s="32"/>
      <c r="K517" s="32"/>
      <c r="L517" s="41"/>
      <c r="N517" s="41"/>
    </row>
    <row r="518" spans="6:14" ht="11.25">
      <c r="F518" s="39"/>
      <c r="G518" s="39"/>
      <c r="H518" s="33"/>
      <c r="I518" s="33"/>
      <c r="J518" s="33"/>
      <c r="K518" s="33"/>
      <c r="L518" s="33"/>
      <c r="N518" s="41"/>
    </row>
    <row r="519" spans="6:14" ht="11.25">
      <c r="F519" s="39"/>
      <c r="G519" s="32"/>
      <c r="H519" s="33"/>
      <c r="I519" s="33"/>
      <c r="J519" s="33"/>
      <c r="K519" s="33"/>
      <c r="L519" s="33"/>
      <c r="N519" s="41"/>
    </row>
    <row r="520" spans="6:14" ht="11.25">
      <c r="F520" s="39"/>
      <c r="G520" s="39"/>
      <c r="H520" s="33"/>
      <c r="I520" s="33"/>
      <c r="J520" s="33"/>
      <c r="K520" s="33"/>
      <c r="L520" s="33"/>
      <c r="N520" s="41"/>
    </row>
    <row r="521" spans="6:14" ht="11.25">
      <c r="F521" s="39"/>
      <c r="G521" s="39"/>
      <c r="H521" s="33"/>
      <c r="I521" s="33"/>
      <c r="J521" s="33"/>
      <c r="K521" s="33"/>
      <c r="L521" s="32"/>
      <c r="N521" s="41"/>
    </row>
    <row r="522" spans="6:14" ht="11.25">
      <c r="F522" s="39"/>
      <c r="G522" s="39"/>
      <c r="H522" s="33"/>
      <c r="I522" s="33"/>
      <c r="J522" s="33"/>
      <c r="K522" s="33"/>
      <c r="L522" s="41"/>
      <c r="N522" s="41"/>
    </row>
    <row r="523" spans="6:14" ht="11.25">
      <c r="F523" s="39"/>
      <c r="G523" s="39"/>
      <c r="H523" s="41"/>
      <c r="I523" s="41"/>
      <c r="J523" s="41"/>
      <c r="K523" s="41"/>
      <c r="L523" s="33"/>
      <c r="N523" s="41"/>
    </row>
    <row r="524" spans="6:14" ht="11.25">
      <c r="F524" s="39"/>
      <c r="G524" s="39"/>
      <c r="H524" s="33"/>
      <c r="I524" s="33"/>
      <c r="J524" s="33"/>
      <c r="K524" s="33"/>
      <c r="L524" s="33"/>
      <c r="N524" s="41"/>
    </row>
    <row r="525" spans="6:14" ht="11.25">
      <c r="F525" s="39"/>
      <c r="G525" s="32"/>
      <c r="H525" s="32"/>
      <c r="I525" s="32"/>
      <c r="J525" s="32"/>
      <c r="K525" s="32"/>
      <c r="L525" s="33"/>
      <c r="N525" s="41"/>
    </row>
    <row r="526" spans="6:14" ht="11.25">
      <c r="F526" s="39"/>
      <c r="G526" s="39"/>
      <c r="H526" s="33"/>
      <c r="I526" s="33"/>
      <c r="J526" s="33"/>
      <c r="K526" s="33"/>
      <c r="L526" s="33"/>
      <c r="N526" s="41"/>
    </row>
    <row r="527" spans="6:14" ht="11.25">
      <c r="F527" s="39"/>
      <c r="G527" s="36"/>
      <c r="H527" s="33"/>
      <c r="I527" s="33"/>
      <c r="J527" s="33"/>
      <c r="K527" s="33"/>
      <c r="L527" s="32"/>
      <c r="N527" s="41"/>
    </row>
    <row r="528" spans="6:14" ht="11.25">
      <c r="F528" s="39"/>
      <c r="G528" s="39"/>
      <c r="H528" s="33"/>
      <c r="I528" s="33"/>
      <c r="J528" s="33"/>
      <c r="K528" s="33"/>
      <c r="L528" s="33"/>
      <c r="N528" s="41"/>
    </row>
    <row r="529" spans="6:14" ht="11.25">
      <c r="F529" s="39"/>
      <c r="G529" s="39"/>
      <c r="H529" s="33"/>
      <c r="I529" s="33"/>
      <c r="J529" s="33"/>
      <c r="K529" s="33"/>
      <c r="L529" s="36"/>
      <c r="N529" s="41"/>
    </row>
    <row r="530" spans="6:14" ht="11.25">
      <c r="F530" s="39"/>
      <c r="G530" s="39"/>
      <c r="H530" s="33"/>
      <c r="I530" s="33"/>
      <c r="J530" s="33"/>
      <c r="K530" s="33"/>
      <c r="L530" s="33"/>
      <c r="N530" s="41"/>
    </row>
    <row r="531" spans="6:14" ht="11.25">
      <c r="F531" s="39"/>
      <c r="G531" s="39"/>
      <c r="H531" s="32"/>
      <c r="I531" s="32"/>
      <c r="J531" s="32"/>
      <c r="K531" s="32"/>
      <c r="L531" s="33"/>
      <c r="N531" s="41"/>
    </row>
    <row r="532" spans="6:14" ht="11.25">
      <c r="F532" s="39"/>
      <c r="G532" s="39"/>
      <c r="H532" s="33"/>
      <c r="I532" s="33"/>
      <c r="J532" s="33"/>
      <c r="K532" s="33"/>
      <c r="L532" s="33"/>
      <c r="N532" s="41"/>
    </row>
    <row r="533" spans="6:14" ht="11.25">
      <c r="F533" s="39"/>
      <c r="G533" s="39"/>
      <c r="H533" s="36"/>
      <c r="I533" s="36"/>
      <c r="J533" s="36"/>
      <c r="K533" s="36"/>
      <c r="L533" s="33"/>
      <c r="N533" s="41"/>
    </row>
    <row r="534" spans="6:14" ht="11.25">
      <c r="F534" s="39"/>
      <c r="G534" s="39"/>
      <c r="H534" s="33"/>
      <c r="I534" s="33"/>
      <c r="J534" s="33"/>
      <c r="K534" s="33"/>
      <c r="L534" s="33"/>
      <c r="N534" s="41"/>
    </row>
    <row r="535" spans="6:14" ht="11.25">
      <c r="F535" s="39"/>
      <c r="G535" s="32"/>
      <c r="H535" s="33"/>
      <c r="I535" s="33"/>
      <c r="J535" s="33"/>
      <c r="K535" s="33"/>
      <c r="L535" s="33"/>
      <c r="N535" s="41"/>
    </row>
    <row r="536" spans="6:14" ht="11.25">
      <c r="F536" s="39"/>
      <c r="G536" s="39"/>
      <c r="H536" s="33"/>
      <c r="I536" s="33"/>
      <c r="J536" s="33"/>
      <c r="K536" s="33"/>
      <c r="L536" s="33"/>
      <c r="N536" s="41"/>
    </row>
    <row r="537" spans="6:14" ht="11.25">
      <c r="F537" s="39"/>
      <c r="G537" s="39"/>
      <c r="H537" s="33"/>
      <c r="I537" s="33"/>
      <c r="J537" s="33"/>
      <c r="K537" s="33"/>
      <c r="L537" s="32"/>
      <c r="N537" s="41"/>
    </row>
    <row r="538" spans="6:14" ht="11.25">
      <c r="F538" s="39"/>
      <c r="G538" s="39"/>
      <c r="H538" s="33"/>
      <c r="I538" s="33"/>
      <c r="J538" s="33"/>
      <c r="K538" s="33"/>
      <c r="L538" s="33"/>
      <c r="N538" s="41"/>
    </row>
    <row r="539" spans="6:14" ht="11.25">
      <c r="F539" s="39"/>
      <c r="G539" s="39"/>
      <c r="H539" s="33"/>
      <c r="I539" s="33"/>
      <c r="J539" s="33"/>
      <c r="K539" s="33"/>
      <c r="L539" s="33"/>
      <c r="N539" s="41"/>
    </row>
    <row r="540" spans="6:14" ht="11.25">
      <c r="F540" s="39"/>
      <c r="G540" s="39"/>
      <c r="H540" s="33"/>
      <c r="I540" s="33"/>
      <c r="J540" s="33"/>
      <c r="K540" s="33"/>
      <c r="L540" s="33"/>
      <c r="N540" s="41"/>
    </row>
    <row r="541" spans="6:14" ht="11.25">
      <c r="F541" s="39"/>
      <c r="G541" s="32"/>
      <c r="H541" s="32"/>
      <c r="I541" s="32"/>
      <c r="J541" s="32"/>
      <c r="K541" s="32"/>
      <c r="L541" s="33"/>
      <c r="N541" s="41"/>
    </row>
    <row r="542" spans="6:14" ht="11.25">
      <c r="F542" s="39"/>
      <c r="G542" s="39"/>
      <c r="H542" s="33"/>
      <c r="I542" s="33"/>
      <c r="J542" s="33"/>
      <c r="K542" s="33"/>
      <c r="L542" s="33"/>
      <c r="N542" s="41"/>
    </row>
    <row r="543" spans="6:14" ht="11.25">
      <c r="F543" s="39"/>
      <c r="G543" s="36"/>
      <c r="H543" s="33"/>
      <c r="I543" s="33"/>
      <c r="J543" s="33"/>
      <c r="K543" s="33"/>
      <c r="L543" s="32"/>
      <c r="N543" s="41"/>
    </row>
    <row r="544" spans="6:14" ht="11.25">
      <c r="F544" s="39"/>
      <c r="G544" s="39"/>
      <c r="H544" s="33"/>
      <c r="I544" s="33"/>
      <c r="J544" s="33"/>
      <c r="K544" s="33"/>
      <c r="L544" s="33"/>
      <c r="N544" s="41"/>
    </row>
    <row r="545" spans="6:14" ht="11.25">
      <c r="F545" s="39"/>
      <c r="G545" s="39"/>
      <c r="H545" s="33"/>
      <c r="I545" s="33"/>
      <c r="J545" s="33"/>
      <c r="K545" s="33"/>
      <c r="L545" s="36"/>
      <c r="N545" s="41"/>
    </row>
    <row r="546" spans="6:14" ht="11.25">
      <c r="F546" s="39"/>
      <c r="G546" s="39"/>
      <c r="H546" s="33"/>
      <c r="I546" s="33"/>
      <c r="J546" s="33"/>
      <c r="K546" s="33"/>
      <c r="L546" s="33"/>
      <c r="N546" s="41"/>
    </row>
    <row r="547" spans="6:14" ht="11.25">
      <c r="F547" s="39"/>
      <c r="G547" s="32"/>
      <c r="H547" s="32"/>
      <c r="I547" s="32"/>
      <c r="J547" s="32"/>
      <c r="K547" s="32"/>
      <c r="L547" s="33"/>
      <c r="N547" s="41"/>
    </row>
    <row r="548" spans="6:14" ht="11.25">
      <c r="F548" s="39"/>
      <c r="G548" s="39"/>
      <c r="H548" s="33"/>
      <c r="I548" s="33"/>
      <c r="J548" s="33"/>
      <c r="K548" s="33"/>
      <c r="L548" s="33"/>
      <c r="N548" s="41"/>
    </row>
    <row r="549" spans="6:14" ht="11.25">
      <c r="F549" s="39"/>
      <c r="G549" s="39"/>
      <c r="H549" s="36"/>
      <c r="I549" s="36"/>
      <c r="J549" s="36"/>
      <c r="K549" s="36"/>
      <c r="L549" s="32"/>
      <c r="N549" s="41"/>
    </row>
    <row r="550" spans="6:14" ht="11.25">
      <c r="F550" s="39"/>
      <c r="G550" s="39"/>
      <c r="H550" s="33"/>
      <c r="I550" s="33"/>
      <c r="J550" s="33"/>
      <c r="K550" s="33"/>
      <c r="L550" s="33"/>
      <c r="N550" s="41"/>
    </row>
    <row r="551" spans="6:14" ht="11.25">
      <c r="F551" s="39"/>
      <c r="G551" s="32"/>
      <c r="H551" s="33"/>
      <c r="I551" s="33"/>
      <c r="J551" s="33"/>
      <c r="K551" s="33"/>
      <c r="L551" s="33"/>
      <c r="N551" s="41"/>
    </row>
    <row r="552" spans="6:14" ht="11.25">
      <c r="F552" s="39"/>
      <c r="G552" s="39"/>
      <c r="H552" s="33"/>
      <c r="I552" s="33"/>
      <c r="J552" s="33"/>
      <c r="K552" s="33"/>
      <c r="L552" s="33"/>
      <c r="N552" s="41"/>
    </row>
    <row r="553" spans="6:14" ht="11.25">
      <c r="F553" s="39"/>
      <c r="G553" s="39"/>
      <c r="H553" s="32"/>
      <c r="I553" s="32"/>
      <c r="J553" s="32"/>
      <c r="K553" s="32"/>
      <c r="L553" s="32"/>
      <c r="N553" s="41"/>
    </row>
    <row r="554" spans="6:14" ht="11.25">
      <c r="F554" s="39"/>
      <c r="G554" s="39"/>
      <c r="H554" s="33"/>
      <c r="I554" s="33"/>
      <c r="J554" s="33"/>
      <c r="K554" s="33"/>
      <c r="L554" s="33"/>
      <c r="N554" s="41"/>
    </row>
    <row r="555" spans="6:14" ht="11.25">
      <c r="F555" s="39"/>
      <c r="G555" s="32"/>
      <c r="H555" s="33"/>
      <c r="I555" s="33"/>
      <c r="J555" s="33"/>
      <c r="K555" s="33"/>
      <c r="L555" s="33"/>
      <c r="N555" s="41"/>
    </row>
    <row r="556" spans="6:14" ht="11.25">
      <c r="F556" s="39"/>
      <c r="G556" s="39"/>
      <c r="H556" s="33"/>
      <c r="I556" s="33"/>
      <c r="J556" s="33"/>
      <c r="K556" s="33"/>
      <c r="L556" s="33"/>
      <c r="N556" s="41"/>
    </row>
    <row r="557" spans="6:14" ht="11.25">
      <c r="F557" s="39"/>
      <c r="G557" s="39"/>
      <c r="H557" s="32"/>
      <c r="I557" s="32"/>
      <c r="J557" s="32"/>
      <c r="K557" s="32"/>
      <c r="L557" s="32"/>
      <c r="N557" s="41"/>
    </row>
    <row r="558" spans="6:14" ht="11.25">
      <c r="F558" s="39"/>
      <c r="G558" s="39"/>
      <c r="H558" s="33"/>
      <c r="I558" s="33"/>
      <c r="J558" s="33"/>
      <c r="K558" s="33"/>
      <c r="L558" s="33"/>
      <c r="N558" s="41"/>
    </row>
    <row r="559" spans="6:14" ht="11.25">
      <c r="F559" s="39"/>
      <c r="G559" s="39"/>
      <c r="H559" s="33"/>
      <c r="I559" s="33"/>
      <c r="J559" s="33"/>
      <c r="K559" s="33"/>
      <c r="L559" s="33"/>
      <c r="N559" s="41"/>
    </row>
    <row r="560" spans="6:14" ht="11.25">
      <c r="F560" s="39"/>
      <c r="G560" s="39"/>
      <c r="H560" s="33"/>
      <c r="I560" s="33"/>
      <c r="J560" s="33"/>
      <c r="K560" s="33"/>
      <c r="L560" s="33"/>
      <c r="N560" s="41"/>
    </row>
    <row r="561" spans="6:14" ht="11.25">
      <c r="F561" s="39"/>
      <c r="G561" s="32"/>
      <c r="H561" s="32"/>
      <c r="I561" s="32"/>
      <c r="J561" s="32"/>
      <c r="K561" s="32"/>
      <c r="L561" s="33"/>
      <c r="N561" s="41"/>
    </row>
    <row r="562" spans="6:14" ht="11.25">
      <c r="F562" s="39"/>
      <c r="G562" s="39"/>
      <c r="H562" s="33"/>
      <c r="I562" s="33"/>
      <c r="J562" s="33"/>
      <c r="K562" s="33"/>
      <c r="L562" s="33"/>
      <c r="N562" s="41"/>
    </row>
    <row r="563" spans="6:14" ht="11.25">
      <c r="F563" s="39"/>
      <c r="G563" s="39"/>
      <c r="H563" s="33"/>
      <c r="I563" s="33"/>
      <c r="J563" s="33"/>
      <c r="K563" s="33"/>
      <c r="L563" s="32"/>
      <c r="N563" s="41"/>
    </row>
    <row r="564" spans="6:14" ht="11.25">
      <c r="F564" s="39"/>
      <c r="G564" s="39"/>
      <c r="H564" s="33"/>
      <c r="I564" s="33"/>
      <c r="J564" s="33"/>
      <c r="K564" s="33"/>
      <c r="L564" s="33"/>
      <c r="N564" s="41"/>
    </row>
    <row r="565" spans="6:14" ht="11.25">
      <c r="F565" s="39"/>
      <c r="G565" s="39"/>
      <c r="H565" s="39"/>
      <c r="I565" s="39"/>
      <c r="J565" s="39"/>
      <c r="K565" s="39"/>
      <c r="L565" s="33"/>
      <c r="N565" s="41"/>
    </row>
    <row r="566" spans="6:14" ht="11.25">
      <c r="F566" s="39"/>
      <c r="G566" s="39"/>
      <c r="H566" s="39"/>
      <c r="I566" s="39"/>
      <c r="J566" s="39"/>
      <c r="K566" s="39"/>
      <c r="L566" s="33"/>
      <c r="N566" s="41"/>
    </row>
    <row r="567" spans="6:14" ht="11.25">
      <c r="F567" s="39"/>
      <c r="G567" s="39"/>
      <c r="H567" s="32"/>
      <c r="I567" s="32"/>
      <c r="J567" s="32"/>
      <c r="K567" s="32"/>
      <c r="L567" s="32"/>
      <c r="N567" s="41"/>
    </row>
    <row r="568" spans="6:14" ht="11.25">
      <c r="F568" s="39"/>
      <c r="G568" s="39"/>
      <c r="H568" s="39"/>
      <c r="I568" s="39"/>
      <c r="J568" s="39"/>
      <c r="K568" s="39"/>
      <c r="L568" s="33"/>
      <c r="N568" s="41"/>
    </row>
    <row r="569" spans="6:14" ht="11.25">
      <c r="F569" s="39"/>
      <c r="G569" s="39"/>
      <c r="H569" s="39"/>
      <c r="I569" s="39"/>
      <c r="J569" s="39"/>
      <c r="K569" s="39"/>
      <c r="L569" s="33"/>
      <c r="N569" s="41"/>
    </row>
    <row r="570" spans="6:14" ht="11.25">
      <c r="F570" s="39"/>
      <c r="G570" s="39"/>
      <c r="H570" s="36"/>
      <c r="I570" s="36"/>
      <c r="J570" s="36"/>
      <c r="K570" s="36"/>
      <c r="L570" s="36"/>
      <c r="N570" s="41"/>
    </row>
    <row r="571" spans="6:14" ht="11.25">
      <c r="F571" s="39"/>
      <c r="G571" s="39"/>
      <c r="H571" s="39"/>
      <c r="I571" s="39"/>
      <c r="J571" s="39"/>
      <c r="K571" s="39"/>
      <c r="L571" s="33"/>
      <c r="N571" s="41"/>
    </row>
    <row r="572" spans="8:14" ht="11.25">
      <c r="H572" s="39"/>
      <c r="I572" s="39"/>
      <c r="J572" s="39"/>
      <c r="K572" s="39"/>
      <c r="L572" s="33"/>
      <c r="N572" s="41"/>
    </row>
    <row r="573" spans="8:14" ht="11.25">
      <c r="H573" s="39"/>
      <c r="I573" s="39"/>
      <c r="J573" s="39"/>
      <c r="K573" s="39"/>
      <c r="L573" s="33"/>
      <c r="N573" s="41"/>
    </row>
    <row r="574" spans="8:14" ht="11.25">
      <c r="H574" s="39"/>
      <c r="I574" s="39"/>
      <c r="J574" s="39"/>
      <c r="K574" s="39"/>
      <c r="L574" s="33"/>
      <c r="N574" s="41"/>
    </row>
    <row r="575" spans="8:14" ht="11.25">
      <c r="H575" s="39"/>
      <c r="I575" s="39"/>
      <c r="J575" s="39"/>
      <c r="K575" s="39"/>
      <c r="L575" s="33"/>
      <c r="N575" s="41"/>
    </row>
    <row r="576" spans="8:14" ht="11.25">
      <c r="H576" s="39"/>
      <c r="I576" s="39"/>
      <c r="J576" s="39"/>
      <c r="K576" s="39"/>
      <c r="L576" s="33"/>
      <c r="N576" s="41"/>
    </row>
    <row r="577" spans="8:14" ht="11.25">
      <c r="H577" s="39"/>
      <c r="I577" s="39"/>
      <c r="J577" s="39"/>
      <c r="K577" s="39"/>
      <c r="L577" s="33"/>
      <c r="N577" s="41"/>
    </row>
    <row r="578" spans="8:14" ht="11.25">
      <c r="H578" s="32"/>
      <c r="I578" s="32"/>
      <c r="J578" s="32"/>
      <c r="K578" s="32"/>
      <c r="L578" s="32"/>
      <c r="N578" s="41"/>
    </row>
    <row r="579" spans="8:14" ht="11.25">
      <c r="H579" s="39"/>
      <c r="I579" s="39"/>
      <c r="J579" s="39"/>
      <c r="K579" s="39"/>
      <c r="L579" s="33"/>
      <c r="N579" s="41"/>
    </row>
    <row r="580" spans="8:14" ht="11.25">
      <c r="H580" s="39"/>
      <c r="I580" s="39"/>
      <c r="J580" s="39"/>
      <c r="K580" s="39"/>
      <c r="L580" s="33"/>
      <c r="N580" s="41"/>
    </row>
    <row r="581" spans="8:14" ht="11.25">
      <c r="H581" s="39"/>
      <c r="I581" s="39"/>
      <c r="J581" s="39"/>
      <c r="K581" s="39"/>
      <c r="L581" s="33"/>
      <c r="N581" s="41"/>
    </row>
    <row r="582" spans="8:14" ht="11.25">
      <c r="H582" s="39"/>
      <c r="I582" s="39"/>
      <c r="J582" s="39"/>
      <c r="K582" s="39"/>
      <c r="L582" s="33"/>
      <c r="N582" s="41"/>
    </row>
    <row r="583" spans="8:14" ht="11.25">
      <c r="H583" s="39"/>
      <c r="I583" s="39"/>
      <c r="J583" s="39"/>
      <c r="K583" s="39"/>
      <c r="L583" s="33"/>
      <c r="N583" s="41"/>
    </row>
    <row r="584" spans="8:14" ht="11.25">
      <c r="H584" s="32"/>
      <c r="I584" s="32"/>
      <c r="J584" s="32"/>
      <c r="K584" s="32"/>
      <c r="L584" s="32"/>
      <c r="N584" s="41"/>
    </row>
    <row r="585" spans="8:14" ht="11.25">
      <c r="H585" s="39"/>
      <c r="I585" s="39"/>
      <c r="J585" s="39"/>
      <c r="K585" s="39"/>
      <c r="L585" s="33"/>
      <c r="N585" s="41"/>
    </row>
    <row r="586" spans="8:14" ht="11.25">
      <c r="H586" s="39"/>
      <c r="I586" s="39"/>
      <c r="J586" s="39"/>
      <c r="K586" s="39"/>
      <c r="L586" s="33"/>
      <c r="N586" s="41"/>
    </row>
    <row r="587" spans="8:14" ht="11.25">
      <c r="H587" s="39"/>
      <c r="I587" s="39"/>
      <c r="J587" s="39"/>
      <c r="K587" s="39"/>
      <c r="L587" s="33"/>
      <c r="N587" s="41"/>
    </row>
    <row r="588" spans="8:14" ht="11.25">
      <c r="H588" s="39"/>
      <c r="I588" s="39"/>
      <c r="J588" s="39"/>
      <c r="K588" s="39"/>
      <c r="L588" s="33"/>
      <c r="N588" s="41"/>
    </row>
    <row r="589" spans="8:14" ht="11.25">
      <c r="H589" s="32"/>
      <c r="I589" s="32"/>
      <c r="J589" s="32"/>
      <c r="K589" s="32"/>
      <c r="L589" s="32"/>
      <c r="N589" s="41"/>
    </row>
    <row r="590" spans="8:14" ht="11.25">
      <c r="H590" s="39"/>
      <c r="I590" s="39"/>
      <c r="J590" s="39"/>
      <c r="K590" s="39"/>
      <c r="L590" s="33"/>
      <c r="N590" s="41"/>
    </row>
    <row r="591" spans="8:14" ht="11.25">
      <c r="H591" s="39"/>
      <c r="I591" s="39"/>
      <c r="J591" s="39"/>
      <c r="K591" s="39"/>
      <c r="L591" s="33"/>
      <c r="N591" s="41"/>
    </row>
    <row r="592" spans="8:14" ht="11.25">
      <c r="H592" s="39"/>
      <c r="I592" s="39"/>
      <c r="J592" s="39"/>
      <c r="K592" s="39"/>
      <c r="L592" s="33"/>
      <c r="N592" s="41"/>
    </row>
    <row r="593" spans="8:14" ht="11.25">
      <c r="H593" s="39"/>
      <c r="I593" s="39"/>
      <c r="J593" s="39"/>
      <c r="K593" s="39"/>
      <c r="L593" s="33"/>
      <c r="N593" s="41"/>
    </row>
    <row r="594" spans="8:14" ht="11.25">
      <c r="H594" s="39"/>
      <c r="I594" s="39"/>
      <c r="J594" s="39"/>
      <c r="K594" s="39"/>
      <c r="L594" s="33"/>
      <c r="N594" s="41"/>
    </row>
    <row r="595" spans="8:14" ht="11.25">
      <c r="H595" s="39"/>
      <c r="I595" s="39"/>
      <c r="J595" s="39"/>
      <c r="K595" s="39"/>
      <c r="L595" s="33"/>
      <c r="N595" s="41"/>
    </row>
    <row r="596" spans="8:14" ht="11.25">
      <c r="H596" s="39"/>
      <c r="I596" s="39"/>
      <c r="J596" s="39"/>
      <c r="K596" s="39"/>
      <c r="L596" s="32"/>
      <c r="N596" s="41"/>
    </row>
    <row r="597" spans="8:14" ht="11.25">
      <c r="H597" s="39"/>
      <c r="I597" s="39"/>
      <c r="J597" s="39"/>
      <c r="K597" s="39"/>
      <c r="L597" s="33"/>
      <c r="N597" s="41"/>
    </row>
    <row r="598" spans="8:14" ht="11.25">
      <c r="H598" s="39"/>
      <c r="I598" s="39"/>
      <c r="J598" s="39"/>
      <c r="K598" s="39"/>
      <c r="L598" s="33"/>
      <c r="N598" s="41"/>
    </row>
    <row r="599" spans="8:14" ht="11.25">
      <c r="H599" s="39"/>
      <c r="I599" s="39"/>
      <c r="J599" s="39"/>
      <c r="K599" s="39"/>
      <c r="L599" s="33"/>
      <c r="N599" s="41"/>
    </row>
    <row r="600" spans="8:14" ht="11.25">
      <c r="H600" s="39"/>
      <c r="I600" s="39"/>
      <c r="J600" s="39"/>
      <c r="K600" s="39"/>
      <c r="L600" s="33"/>
      <c r="N600" s="41"/>
    </row>
    <row r="601" spans="8:14" ht="11.25">
      <c r="H601" s="39"/>
      <c r="I601" s="39"/>
      <c r="J601" s="39"/>
      <c r="K601" s="39"/>
      <c r="L601" s="33"/>
      <c r="N601" s="41"/>
    </row>
    <row r="602" spans="8:14" ht="11.25">
      <c r="H602" s="39"/>
      <c r="I602" s="39"/>
      <c r="J602" s="39"/>
      <c r="K602" s="39"/>
      <c r="L602" s="41"/>
      <c r="N602" s="41"/>
    </row>
    <row r="603" spans="8:14" ht="11.25">
      <c r="H603" s="39"/>
      <c r="I603" s="39"/>
      <c r="J603" s="39"/>
      <c r="K603" s="39"/>
      <c r="L603" s="33"/>
      <c r="N603" s="41"/>
    </row>
    <row r="604" spans="8:14" ht="11.25">
      <c r="H604" s="32"/>
      <c r="I604" s="32"/>
      <c r="J604" s="32"/>
      <c r="K604" s="32"/>
      <c r="L604" s="32"/>
      <c r="N604" s="41"/>
    </row>
    <row r="605" spans="8:14" ht="11.25">
      <c r="H605" s="39"/>
      <c r="I605" s="39"/>
      <c r="J605" s="39"/>
      <c r="K605" s="39"/>
      <c r="L605" s="33"/>
      <c r="N605" s="41"/>
    </row>
    <row r="606" spans="8:14" ht="11.25">
      <c r="H606" s="39"/>
      <c r="I606" s="39"/>
      <c r="J606" s="39"/>
      <c r="K606" s="39"/>
      <c r="L606" s="33"/>
      <c r="N606" s="41"/>
    </row>
    <row r="607" spans="8:14" ht="11.25">
      <c r="H607" s="39"/>
      <c r="I607" s="39"/>
      <c r="J607" s="39"/>
      <c r="K607" s="39"/>
      <c r="L607" s="33"/>
      <c r="N607" s="41"/>
    </row>
    <row r="608" spans="8:14" ht="11.25">
      <c r="H608" s="39"/>
      <c r="I608" s="39"/>
      <c r="J608" s="39"/>
      <c r="K608" s="39"/>
      <c r="L608" s="33"/>
      <c r="N608" s="41"/>
    </row>
    <row r="609" spans="8:14" ht="11.25">
      <c r="H609" s="39"/>
      <c r="I609" s="39"/>
      <c r="J609" s="39"/>
      <c r="K609" s="39"/>
      <c r="L609" s="33"/>
      <c r="N609" s="41"/>
    </row>
    <row r="610" spans="8:14" ht="11.25">
      <c r="H610" s="32"/>
      <c r="I610" s="32"/>
      <c r="J610" s="32"/>
      <c r="K610" s="32"/>
      <c r="L610" s="32"/>
      <c r="N610" s="41"/>
    </row>
    <row r="611" spans="8:14" ht="11.25">
      <c r="H611" s="39"/>
      <c r="I611" s="39"/>
      <c r="J611" s="39"/>
      <c r="K611" s="39"/>
      <c r="L611" s="33"/>
      <c r="N611" s="41"/>
    </row>
    <row r="612" spans="8:14" ht="11.25">
      <c r="H612" s="36"/>
      <c r="I612" s="36"/>
      <c r="J612" s="36"/>
      <c r="K612" s="36"/>
      <c r="L612" s="36"/>
      <c r="N612" s="41"/>
    </row>
    <row r="613" spans="8:14" ht="11.25">
      <c r="H613" s="39"/>
      <c r="I613" s="39"/>
      <c r="J613" s="39"/>
      <c r="K613" s="39"/>
      <c r="L613" s="33"/>
      <c r="N613" s="41"/>
    </row>
    <row r="614" spans="8:12" ht="11.25">
      <c r="H614" s="39"/>
      <c r="I614" s="39"/>
      <c r="J614" s="39"/>
      <c r="K614" s="39"/>
      <c r="L614" s="33"/>
    </row>
    <row r="615" spans="8:12" ht="11.25">
      <c r="H615" s="39"/>
      <c r="I615" s="39"/>
      <c r="J615" s="39"/>
      <c r="K615" s="39"/>
      <c r="L615" s="33"/>
    </row>
    <row r="616" spans="8:12" ht="11.25">
      <c r="H616" s="39"/>
      <c r="I616" s="39"/>
      <c r="J616" s="39"/>
      <c r="K616" s="39"/>
      <c r="L616" s="33"/>
    </row>
    <row r="617" spans="8:12" ht="11.25">
      <c r="H617" s="39"/>
      <c r="I617" s="39"/>
      <c r="J617" s="39"/>
      <c r="K617" s="39"/>
      <c r="L617" s="33"/>
    </row>
    <row r="618" spans="8:12" ht="11.25">
      <c r="H618" s="39"/>
      <c r="I618" s="39"/>
      <c r="J618" s="39"/>
      <c r="K618" s="39"/>
      <c r="L618" s="33"/>
    </row>
    <row r="619" spans="8:12" ht="11.25">
      <c r="H619" s="39"/>
      <c r="I619" s="39"/>
      <c r="J619" s="39"/>
      <c r="K619" s="39"/>
      <c r="L619" s="33"/>
    </row>
    <row r="620" spans="8:12" ht="11.25">
      <c r="H620" s="32"/>
      <c r="I620" s="32"/>
      <c r="J620" s="32"/>
      <c r="K620" s="32"/>
      <c r="L620" s="32"/>
    </row>
    <row r="621" spans="8:12" ht="11.25">
      <c r="H621" s="39"/>
      <c r="I621" s="39"/>
      <c r="J621" s="39"/>
      <c r="K621" s="39"/>
      <c r="L621" s="33"/>
    </row>
    <row r="622" spans="8:12" ht="11.25">
      <c r="H622" s="39"/>
      <c r="I622" s="39"/>
      <c r="J622" s="39"/>
      <c r="K622" s="39"/>
      <c r="L622" s="33"/>
    </row>
    <row r="623" spans="8:12" ht="11.25">
      <c r="H623" s="39"/>
      <c r="I623" s="39"/>
      <c r="J623" s="39"/>
      <c r="K623" s="39"/>
      <c r="L623" s="33"/>
    </row>
    <row r="624" spans="8:12" ht="11.25">
      <c r="H624" s="39"/>
      <c r="I624" s="39"/>
      <c r="J624" s="39"/>
      <c r="K624" s="39"/>
      <c r="L624" s="33"/>
    </row>
    <row r="625" spans="8:12" ht="11.25">
      <c r="H625" s="39"/>
      <c r="I625" s="39"/>
      <c r="J625" s="39"/>
      <c r="K625" s="39"/>
      <c r="L625" s="33"/>
    </row>
    <row r="626" spans="8:12" ht="11.25">
      <c r="H626" s="32"/>
      <c r="I626" s="32"/>
      <c r="J626" s="32"/>
      <c r="K626" s="32"/>
      <c r="L626" s="32"/>
    </row>
    <row r="627" spans="8:12" ht="11.25">
      <c r="H627" s="39"/>
      <c r="I627" s="39"/>
      <c r="J627" s="39"/>
      <c r="K627" s="39"/>
      <c r="L627" s="33"/>
    </row>
    <row r="628" spans="8:12" ht="11.25">
      <c r="H628" s="36"/>
      <c r="I628" s="36"/>
      <c r="J628" s="36"/>
      <c r="K628" s="36"/>
      <c r="L628" s="36"/>
    </row>
    <row r="629" spans="8:12" ht="11.25">
      <c r="H629" s="39"/>
      <c r="I629" s="39"/>
      <c r="J629" s="39"/>
      <c r="K629" s="39"/>
      <c r="L629" s="33"/>
    </row>
    <row r="630" spans="8:12" ht="11.25">
      <c r="H630" s="39"/>
      <c r="I630" s="39"/>
      <c r="J630" s="39"/>
      <c r="K630" s="39"/>
      <c r="L630" s="33"/>
    </row>
    <row r="631" spans="8:12" ht="11.25">
      <c r="H631" s="39"/>
      <c r="I631" s="39"/>
      <c r="J631" s="39"/>
      <c r="K631" s="39"/>
      <c r="L631" s="33"/>
    </row>
    <row r="632" spans="8:12" ht="11.25">
      <c r="H632" s="32"/>
      <c r="I632" s="32"/>
      <c r="J632" s="32"/>
      <c r="K632" s="32"/>
      <c r="L632" s="32"/>
    </row>
    <row r="633" spans="8:12" ht="11.25">
      <c r="H633" s="39"/>
      <c r="I633" s="39"/>
      <c r="J633" s="39"/>
      <c r="K633" s="39"/>
      <c r="L633" s="33"/>
    </row>
    <row r="634" spans="8:12" ht="11.25">
      <c r="H634" s="39"/>
      <c r="I634" s="39"/>
      <c r="J634" s="39"/>
      <c r="K634" s="39"/>
      <c r="L634" s="33"/>
    </row>
    <row r="635" spans="8:12" ht="11.25">
      <c r="H635" s="39"/>
      <c r="I635" s="39"/>
      <c r="J635" s="39"/>
      <c r="K635" s="39"/>
      <c r="L635" s="33"/>
    </row>
    <row r="636" spans="8:12" ht="11.25">
      <c r="H636" s="32"/>
      <c r="I636" s="32"/>
      <c r="J636" s="32"/>
      <c r="K636" s="32"/>
      <c r="L636" s="32"/>
    </row>
    <row r="637" spans="8:12" ht="11.25">
      <c r="H637" s="39"/>
      <c r="I637" s="39"/>
      <c r="J637" s="39"/>
      <c r="K637" s="39"/>
      <c r="L637" s="33"/>
    </row>
    <row r="638" ht="11.25">
      <c r="L638" s="33"/>
    </row>
    <row r="639" ht="11.25">
      <c r="L639" s="33"/>
    </row>
    <row r="640" spans="8:12" ht="11.25">
      <c r="H640" s="32"/>
      <c r="I640" s="32"/>
      <c r="J640" s="32"/>
      <c r="K640" s="32"/>
      <c r="L640" s="32"/>
    </row>
    <row r="641" ht="11.25">
      <c r="L641" s="33"/>
    </row>
    <row r="642" spans="7:12" ht="11.25">
      <c r="G642" s="40"/>
      <c r="H642" s="40"/>
      <c r="I642" s="40"/>
      <c r="J642" s="40"/>
      <c r="K642" s="40"/>
      <c r="L642" s="33"/>
    </row>
    <row r="643" spans="7:12" ht="11.25">
      <c r="G643" s="40"/>
      <c r="H643" s="40"/>
      <c r="I643" s="40"/>
      <c r="J643" s="40"/>
      <c r="K643" s="40"/>
      <c r="L643" s="33"/>
    </row>
    <row r="644" spans="7:12" ht="11.25">
      <c r="G644" s="40"/>
      <c r="H644" s="40"/>
      <c r="I644" s="40"/>
      <c r="J644" s="40"/>
      <c r="K644" s="40"/>
      <c r="L644" s="39"/>
    </row>
    <row r="645" spans="7:12" ht="11.25">
      <c r="G645" s="40"/>
      <c r="H645" s="40"/>
      <c r="I645" s="40"/>
      <c r="J645" s="40"/>
      <c r="K645" s="40"/>
      <c r="L645" s="39"/>
    </row>
    <row r="646" spans="7:12" ht="11.25">
      <c r="G646" s="40"/>
      <c r="H646" s="42"/>
      <c r="I646" s="42"/>
      <c r="J646" s="42"/>
      <c r="K646" s="42"/>
      <c r="L646" s="32"/>
    </row>
    <row r="647" spans="7:12" ht="11.25">
      <c r="G647" s="40"/>
      <c r="H647" s="40"/>
      <c r="I647" s="40"/>
      <c r="J647" s="40"/>
      <c r="K647" s="40"/>
      <c r="L647" s="39"/>
    </row>
    <row r="648" spans="7:12" ht="11.25">
      <c r="G648" s="40"/>
      <c r="H648" s="40"/>
      <c r="I648" s="40"/>
      <c r="J648" s="40"/>
      <c r="K648" s="40"/>
      <c r="L648" s="39"/>
    </row>
    <row r="649" spans="7:12" ht="11.25">
      <c r="G649" s="40"/>
      <c r="H649" s="40"/>
      <c r="I649" s="40"/>
      <c r="J649" s="40"/>
      <c r="K649" s="40"/>
      <c r="L649" s="36"/>
    </row>
    <row r="650" spans="7:12" ht="11.25">
      <c r="G650" s="40"/>
      <c r="H650" s="40"/>
      <c r="I650" s="40"/>
      <c r="J650" s="40"/>
      <c r="K650" s="40"/>
      <c r="L650" s="39"/>
    </row>
    <row r="651" ht="11.25">
      <c r="L651" s="39"/>
    </row>
    <row r="652" ht="11.25">
      <c r="L652" s="39"/>
    </row>
    <row r="653" ht="11.25">
      <c r="L653" s="39"/>
    </row>
    <row r="654" ht="11.25">
      <c r="L654" s="39"/>
    </row>
    <row r="655" ht="11.25">
      <c r="L655" s="39"/>
    </row>
    <row r="656" ht="11.25">
      <c r="L656" s="39"/>
    </row>
    <row r="657" ht="11.25">
      <c r="L657" s="32"/>
    </row>
    <row r="658" ht="11.25">
      <c r="L658" s="39"/>
    </row>
    <row r="659" ht="11.25">
      <c r="L659" s="39"/>
    </row>
    <row r="660" ht="11.25">
      <c r="L660" s="39"/>
    </row>
    <row r="661" ht="11.25">
      <c r="L661" s="39"/>
    </row>
    <row r="662" ht="11.25">
      <c r="L662" s="39"/>
    </row>
    <row r="663" ht="11.25">
      <c r="L663" s="32"/>
    </row>
    <row r="664" ht="11.25">
      <c r="L664" s="39"/>
    </row>
    <row r="665" ht="11.25">
      <c r="L665" s="39"/>
    </row>
    <row r="666" ht="11.25">
      <c r="L666" s="39"/>
    </row>
    <row r="667" ht="11.25">
      <c r="L667" s="39"/>
    </row>
    <row r="668" ht="11.25">
      <c r="L668" s="32"/>
    </row>
    <row r="669" ht="11.25">
      <c r="L669" s="39"/>
    </row>
    <row r="670" ht="11.25">
      <c r="L670" s="39"/>
    </row>
    <row r="671" ht="11.25">
      <c r="L671" s="39"/>
    </row>
    <row r="672" ht="11.25">
      <c r="L672" s="39"/>
    </row>
    <row r="673" ht="11.25">
      <c r="L673" s="39"/>
    </row>
    <row r="674" ht="11.25">
      <c r="L674" s="39"/>
    </row>
    <row r="675" ht="11.25">
      <c r="L675" s="39"/>
    </row>
    <row r="676" ht="11.25">
      <c r="L676" s="39"/>
    </row>
    <row r="677" ht="11.25">
      <c r="L677" s="39"/>
    </row>
    <row r="678" ht="11.25">
      <c r="L678" s="39"/>
    </row>
    <row r="679" ht="11.25">
      <c r="L679" s="39"/>
    </row>
    <row r="680" ht="11.25">
      <c r="L680" s="39"/>
    </row>
    <row r="681" ht="11.25">
      <c r="L681" s="39"/>
    </row>
    <row r="682" ht="11.25">
      <c r="L682" s="39"/>
    </row>
    <row r="683" ht="11.25">
      <c r="L683" s="32"/>
    </row>
    <row r="684" ht="11.25">
      <c r="L684" s="39"/>
    </row>
    <row r="685" ht="11.25">
      <c r="L685" s="39"/>
    </row>
    <row r="686" ht="11.25">
      <c r="L686" s="39"/>
    </row>
    <row r="687" ht="11.25">
      <c r="L687" s="39"/>
    </row>
    <row r="688" ht="11.25">
      <c r="L688" s="39"/>
    </row>
    <row r="689" ht="11.25">
      <c r="L689" s="32"/>
    </row>
    <row r="690" ht="11.25">
      <c r="L690" s="39"/>
    </row>
    <row r="691" ht="11.25">
      <c r="L691" s="36"/>
    </row>
    <row r="692" ht="11.25">
      <c r="L692" s="39"/>
    </row>
    <row r="693" ht="11.25">
      <c r="L693" s="39"/>
    </row>
    <row r="694" ht="11.25">
      <c r="L694" s="39"/>
    </row>
    <row r="695" ht="11.25">
      <c r="L695" s="39"/>
    </row>
    <row r="696" ht="11.25">
      <c r="L696" s="39"/>
    </row>
    <row r="697" ht="11.25">
      <c r="L697" s="39"/>
    </row>
    <row r="698" ht="11.25">
      <c r="L698" s="39"/>
    </row>
    <row r="699" ht="11.25">
      <c r="L699" s="32"/>
    </row>
    <row r="700" ht="11.25">
      <c r="L700" s="39"/>
    </row>
    <row r="701" ht="11.25">
      <c r="L701" s="39"/>
    </row>
    <row r="702" ht="11.25">
      <c r="L702" s="39"/>
    </row>
    <row r="703" ht="11.25">
      <c r="L703" s="39"/>
    </row>
    <row r="704" ht="11.25">
      <c r="L704" s="39"/>
    </row>
    <row r="705" ht="11.25">
      <c r="L705" s="32"/>
    </row>
    <row r="706" ht="11.25">
      <c r="L706" s="39"/>
    </row>
    <row r="707" ht="11.25">
      <c r="L707" s="36"/>
    </row>
    <row r="708" ht="11.25">
      <c r="L708" s="39"/>
    </row>
    <row r="709" ht="11.25">
      <c r="L709" s="39"/>
    </row>
    <row r="710" ht="11.25">
      <c r="L710" s="39"/>
    </row>
    <row r="711" ht="11.25">
      <c r="L711" s="32"/>
    </row>
    <row r="712" ht="11.25">
      <c r="L712" s="39"/>
    </row>
    <row r="713" ht="11.25">
      <c r="L713" s="39"/>
    </row>
    <row r="714" ht="11.25">
      <c r="L714" s="39"/>
    </row>
    <row r="715" ht="11.25">
      <c r="L715" s="32"/>
    </row>
    <row r="716" ht="11.25">
      <c r="L716" s="39"/>
    </row>
    <row r="719" ht="11.25">
      <c r="L719" s="32"/>
    </row>
    <row r="725" ht="11.25">
      <c r="L725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2014-08-21T17:35:40Z</cp:lastPrinted>
  <dcterms:created xsi:type="dcterms:W3CDTF">2014-08-13T18:43:29Z</dcterms:created>
  <dcterms:modified xsi:type="dcterms:W3CDTF">2020-08-01T00:44:25Z</dcterms:modified>
  <cp:category/>
  <cp:version/>
  <cp:contentType/>
  <cp:contentStatus/>
</cp:coreProperties>
</file>